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38" yWindow="100" windowWidth="14801" windowHeight="8014" activeTab="3"/>
  </bookViews>
  <sheets>
    <sheet name="Юноши" sheetId="1" r:id="rId1"/>
    <sheet name="Девушки" sheetId="2" r:id="rId2"/>
    <sheet name="Итоги" sheetId="3" r:id="rId3"/>
    <sheet name="Награждение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W56" i="2" l="1"/>
  <c r="Q56" i="2"/>
  <c r="O56" i="2"/>
  <c r="M56" i="2"/>
  <c r="K56" i="2"/>
  <c r="I56" i="2"/>
  <c r="G56" i="2"/>
  <c r="W55" i="2"/>
  <c r="Q55" i="2"/>
  <c r="O55" i="2"/>
  <c r="M55" i="2"/>
  <c r="K55" i="2"/>
  <c r="I55" i="2"/>
  <c r="G55" i="2"/>
  <c r="X55" i="2" s="1"/>
  <c r="W54" i="2"/>
  <c r="Q54" i="2"/>
  <c r="O54" i="2"/>
  <c r="M54" i="2"/>
  <c r="K54" i="2"/>
  <c r="I54" i="2"/>
  <c r="G54" i="2"/>
  <c r="W53" i="2"/>
  <c r="Q53" i="2"/>
  <c r="O53" i="2"/>
  <c r="M53" i="2"/>
  <c r="K53" i="2"/>
  <c r="I53" i="2"/>
  <c r="G53" i="2"/>
  <c r="X53" i="2" s="1"/>
  <c r="U52" i="2"/>
  <c r="Q52" i="2"/>
  <c r="O52" i="2"/>
  <c r="M52" i="2"/>
  <c r="K52" i="2"/>
  <c r="I52" i="2"/>
  <c r="G52" i="2"/>
  <c r="U51" i="2"/>
  <c r="Q51" i="2"/>
  <c r="O51" i="2"/>
  <c r="M51" i="2"/>
  <c r="K51" i="2"/>
  <c r="I51" i="2"/>
  <c r="G51" i="2"/>
  <c r="X51" i="2" s="1"/>
  <c r="S50" i="2"/>
  <c r="Q50" i="2"/>
  <c r="O50" i="2"/>
  <c r="M50" i="2"/>
  <c r="K50" i="2"/>
  <c r="I50" i="2"/>
  <c r="X50" i="2" s="1"/>
  <c r="G50" i="2"/>
  <c r="S49" i="2"/>
  <c r="Q49" i="2"/>
  <c r="O49" i="2"/>
  <c r="M49" i="2"/>
  <c r="K49" i="2"/>
  <c r="I49" i="2"/>
  <c r="G49" i="2"/>
  <c r="X49" i="2" s="1"/>
  <c r="W48" i="2"/>
  <c r="Q48" i="2"/>
  <c r="O48" i="2"/>
  <c r="M48" i="2"/>
  <c r="K48" i="2"/>
  <c r="I48" i="2"/>
  <c r="X48" i="2" s="1"/>
  <c r="G48" i="2"/>
  <c r="W47" i="2"/>
  <c r="Q47" i="2"/>
  <c r="O47" i="2"/>
  <c r="M47" i="2"/>
  <c r="K47" i="2"/>
  <c r="I47" i="2"/>
  <c r="G47" i="2"/>
  <c r="X47" i="2" s="1"/>
  <c r="W46" i="2"/>
  <c r="Q46" i="2"/>
  <c r="O46" i="2"/>
  <c r="M46" i="2"/>
  <c r="K46" i="2"/>
  <c r="I46" i="2"/>
  <c r="X46" i="2" s="1"/>
  <c r="G46" i="2"/>
  <c r="W45" i="2"/>
  <c r="Q45" i="2"/>
  <c r="O45" i="2"/>
  <c r="M45" i="2"/>
  <c r="K45" i="2"/>
  <c r="I45" i="2"/>
  <c r="G45" i="2"/>
  <c r="X45" i="2" s="1"/>
  <c r="U44" i="2"/>
  <c r="Q44" i="2"/>
  <c r="O44" i="2"/>
  <c r="M44" i="2"/>
  <c r="K44" i="2"/>
  <c r="I44" i="2"/>
  <c r="X44" i="2" s="1"/>
  <c r="G44" i="2"/>
  <c r="U43" i="2"/>
  <c r="Q43" i="2"/>
  <c r="O43" i="2"/>
  <c r="M43" i="2"/>
  <c r="K43" i="2"/>
  <c r="I43" i="2"/>
  <c r="G43" i="2"/>
  <c r="X43" i="2" s="1"/>
  <c r="S42" i="2"/>
  <c r="Q42" i="2"/>
  <c r="O42" i="2"/>
  <c r="M42" i="2"/>
  <c r="K42" i="2"/>
  <c r="I42" i="2"/>
  <c r="X42" i="2" s="1"/>
  <c r="G42" i="2"/>
  <c r="S41" i="2"/>
  <c r="Q41" i="2"/>
  <c r="O41" i="2"/>
  <c r="M41" i="2"/>
  <c r="K41" i="2"/>
  <c r="I41" i="2"/>
  <c r="G41" i="2"/>
  <c r="X41" i="2" s="1"/>
  <c r="Y45" i="2" s="1"/>
  <c r="W40" i="2"/>
  <c r="Q40" i="2"/>
  <c r="O40" i="2"/>
  <c r="M40" i="2"/>
  <c r="K40" i="2"/>
  <c r="I40" i="2"/>
  <c r="X40" i="2" s="1"/>
  <c r="G40" i="2"/>
  <c r="W39" i="2"/>
  <c r="Q39" i="2"/>
  <c r="O39" i="2"/>
  <c r="M39" i="2"/>
  <c r="K39" i="2"/>
  <c r="I39" i="2"/>
  <c r="G39" i="2"/>
  <c r="X39" i="2" s="1"/>
  <c r="W38" i="2"/>
  <c r="Q38" i="2"/>
  <c r="O38" i="2"/>
  <c r="M38" i="2"/>
  <c r="K38" i="2"/>
  <c r="I38" i="2"/>
  <c r="X38" i="2" s="1"/>
  <c r="G38" i="2"/>
  <c r="W37" i="2"/>
  <c r="Q37" i="2"/>
  <c r="O37" i="2"/>
  <c r="M37" i="2"/>
  <c r="K37" i="2"/>
  <c r="I37" i="2"/>
  <c r="G37" i="2"/>
  <c r="X37" i="2" s="1"/>
  <c r="U36" i="2"/>
  <c r="Q36" i="2"/>
  <c r="O36" i="2"/>
  <c r="M36" i="2"/>
  <c r="K36" i="2"/>
  <c r="I36" i="2"/>
  <c r="X36" i="2" s="1"/>
  <c r="G36" i="2"/>
  <c r="U35" i="2"/>
  <c r="Q35" i="2"/>
  <c r="O35" i="2"/>
  <c r="M35" i="2"/>
  <c r="K35" i="2"/>
  <c r="I35" i="2"/>
  <c r="G35" i="2"/>
  <c r="X35" i="2" s="1"/>
  <c r="S34" i="2"/>
  <c r="Q34" i="2"/>
  <c r="O34" i="2"/>
  <c r="M34" i="2"/>
  <c r="K34" i="2"/>
  <c r="I34" i="2"/>
  <c r="X34" i="2" s="1"/>
  <c r="G34" i="2"/>
  <c r="S33" i="2"/>
  <c r="Q33" i="2"/>
  <c r="O33" i="2"/>
  <c r="M33" i="2"/>
  <c r="K33" i="2"/>
  <c r="I33" i="2"/>
  <c r="G33" i="2"/>
  <c r="X33" i="2" s="1"/>
  <c r="Y37" i="2" s="1"/>
  <c r="W32" i="2"/>
  <c r="Q32" i="2"/>
  <c r="O32" i="2"/>
  <c r="M32" i="2"/>
  <c r="K32" i="2"/>
  <c r="I32" i="2"/>
  <c r="X32" i="2" s="1"/>
  <c r="G32" i="2"/>
  <c r="W31" i="2"/>
  <c r="Q31" i="2"/>
  <c r="O31" i="2"/>
  <c r="M31" i="2"/>
  <c r="K31" i="2"/>
  <c r="I31" i="2"/>
  <c r="G31" i="2"/>
  <c r="X31" i="2" s="1"/>
  <c r="W30" i="2"/>
  <c r="Q30" i="2"/>
  <c r="O30" i="2"/>
  <c r="M30" i="2"/>
  <c r="K30" i="2"/>
  <c r="I30" i="2"/>
  <c r="X30" i="2" s="1"/>
  <c r="G30" i="2"/>
  <c r="W29" i="2"/>
  <c r="Q29" i="2"/>
  <c r="O29" i="2"/>
  <c r="M29" i="2"/>
  <c r="K29" i="2"/>
  <c r="I29" i="2"/>
  <c r="G29" i="2"/>
  <c r="X29" i="2" s="1"/>
  <c r="U28" i="2"/>
  <c r="Q28" i="2"/>
  <c r="O28" i="2"/>
  <c r="M28" i="2"/>
  <c r="K28" i="2"/>
  <c r="I28" i="2"/>
  <c r="X28" i="2" s="1"/>
  <c r="G28" i="2"/>
  <c r="U27" i="2"/>
  <c r="Q27" i="2"/>
  <c r="O27" i="2"/>
  <c r="M27" i="2"/>
  <c r="K27" i="2"/>
  <c r="I27" i="2"/>
  <c r="G27" i="2"/>
  <c r="X27" i="2" s="1"/>
  <c r="S26" i="2"/>
  <c r="Q26" i="2"/>
  <c r="O26" i="2"/>
  <c r="M26" i="2"/>
  <c r="K26" i="2"/>
  <c r="I26" i="2"/>
  <c r="X26" i="2" s="1"/>
  <c r="G26" i="2"/>
  <c r="S25" i="2"/>
  <c r="Q25" i="2"/>
  <c r="O25" i="2"/>
  <c r="M25" i="2"/>
  <c r="K25" i="2"/>
  <c r="I25" i="2"/>
  <c r="G25" i="2"/>
  <c r="X25" i="2" s="1"/>
  <c r="Y29" i="2" s="1"/>
  <c r="W24" i="2"/>
  <c r="Q24" i="2"/>
  <c r="O24" i="2"/>
  <c r="M24" i="2"/>
  <c r="K24" i="2"/>
  <c r="I24" i="2"/>
  <c r="X24" i="2" s="1"/>
  <c r="G24" i="2"/>
  <c r="W23" i="2"/>
  <c r="Q23" i="2"/>
  <c r="O23" i="2"/>
  <c r="M23" i="2"/>
  <c r="K23" i="2"/>
  <c r="I23" i="2"/>
  <c r="G23" i="2"/>
  <c r="X23" i="2" s="1"/>
  <c r="W22" i="2"/>
  <c r="Q22" i="2"/>
  <c r="O22" i="2"/>
  <c r="M22" i="2"/>
  <c r="K22" i="2"/>
  <c r="I22" i="2"/>
  <c r="X22" i="2" s="1"/>
  <c r="G22" i="2"/>
  <c r="W21" i="2"/>
  <c r="Q21" i="2"/>
  <c r="O21" i="2"/>
  <c r="M21" i="2"/>
  <c r="K21" i="2"/>
  <c r="I21" i="2"/>
  <c r="G21" i="2"/>
  <c r="X21" i="2" s="1"/>
  <c r="U20" i="2"/>
  <c r="Q20" i="2"/>
  <c r="O20" i="2"/>
  <c r="M20" i="2"/>
  <c r="K20" i="2"/>
  <c r="I20" i="2"/>
  <c r="X20" i="2" s="1"/>
  <c r="G20" i="2"/>
  <c r="U19" i="2"/>
  <c r="Q19" i="2"/>
  <c r="O19" i="2"/>
  <c r="M19" i="2"/>
  <c r="K19" i="2"/>
  <c r="I19" i="2"/>
  <c r="G19" i="2"/>
  <c r="X19" i="2" s="1"/>
  <c r="S18" i="2"/>
  <c r="Q18" i="2"/>
  <c r="O18" i="2"/>
  <c r="M18" i="2"/>
  <c r="K18" i="2"/>
  <c r="I18" i="2"/>
  <c r="X18" i="2" s="1"/>
  <c r="G18" i="2"/>
  <c r="S17" i="2"/>
  <c r="Q17" i="2"/>
  <c r="O17" i="2"/>
  <c r="M17" i="2"/>
  <c r="K17" i="2"/>
  <c r="I17" i="2"/>
  <c r="G17" i="2"/>
  <c r="X17" i="2" s="1"/>
  <c r="Y21" i="2" s="1"/>
  <c r="W16" i="2"/>
  <c r="Q16" i="2"/>
  <c r="O16" i="2"/>
  <c r="M16" i="2"/>
  <c r="K16" i="2"/>
  <c r="I16" i="2"/>
  <c r="X16" i="2" s="1"/>
  <c r="G16" i="2"/>
  <c r="W15" i="2"/>
  <c r="Q15" i="2"/>
  <c r="O15" i="2"/>
  <c r="M15" i="2"/>
  <c r="K15" i="2"/>
  <c r="I15" i="2"/>
  <c r="G15" i="2"/>
  <c r="X15" i="2" s="1"/>
  <c r="W14" i="2"/>
  <c r="Q14" i="2"/>
  <c r="O14" i="2"/>
  <c r="M14" i="2"/>
  <c r="K14" i="2"/>
  <c r="I14" i="2"/>
  <c r="X14" i="2" s="1"/>
  <c r="G14" i="2"/>
  <c r="W13" i="2"/>
  <c r="Q13" i="2"/>
  <c r="O13" i="2"/>
  <c r="M13" i="2"/>
  <c r="K13" i="2"/>
  <c r="I13" i="2"/>
  <c r="G13" i="2"/>
  <c r="X13" i="2" s="1"/>
  <c r="U12" i="2"/>
  <c r="Q12" i="2"/>
  <c r="O12" i="2"/>
  <c r="M12" i="2"/>
  <c r="K12" i="2"/>
  <c r="I12" i="2"/>
  <c r="X12" i="2" s="1"/>
  <c r="G12" i="2"/>
  <c r="U11" i="2"/>
  <c r="Q11" i="2"/>
  <c r="O11" i="2"/>
  <c r="M11" i="2"/>
  <c r="K11" i="2"/>
  <c r="I11" i="2"/>
  <c r="G11" i="2"/>
  <c r="X11" i="2" s="1"/>
  <c r="S10" i="2"/>
  <c r="Q10" i="2"/>
  <c r="O10" i="2"/>
  <c r="M10" i="2"/>
  <c r="K10" i="2"/>
  <c r="I10" i="2"/>
  <c r="X10" i="2" s="1"/>
  <c r="G10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S9" i="2"/>
  <c r="Q9" i="2"/>
  <c r="O9" i="2"/>
  <c r="M9" i="2"/>
  <c r="K9" i="2"/>
  <c r="I9" i="2"/>
  <c r="G9" i="2"/>
  <c r="H20" i="3"/>
  <c r="F20" i="3"/>
  <c r="H19" i="3"/>
  <c r="F19" i="3"/>
  <c r="H18" i="3"/>
  <c r="F18" i="3"/>
  <c r="H17" i="3"/>
  <c r="F17" i="3"/>
  <c r="H16" i="3"/>
  <c r="F16" i="3"/>
  <c r="H15" i="3"/>
  <c r="I15" i="3" s="1"/>
  <c r="F15" i="3"/>
  <c r="G15" i="3" s="1"/>
  <c r="W55" i="1"/>
  <c r="Q55" i="1"/>
  <c r="O55" i="1"/>
  <c r="M55" i="1"/>
  <c r="K55" i="1"/>
  <c r="I55" i="1"/>
  <c r="G55" i="1"/>
  <c r="X55" i="1" s="1"/>
  <c r="W54" i="1"/>
  <c r="Q54" i="1"/>
  <c r="O54" i="1"/>
  <c r="M54" i="1"/>
  <c r="K54" i="1"/>
  <c r="I54" i="1"/>
  <c r="G54" i="1"/>
  <c r="W53" i="1"/>
  <c r="Q53" i="1"/>
  <c r="O53" i="1"/>
  <c r="M53" i="1"/>
  <c r="K53" i="1"/>
  <c r="I53" i="1"/>
  <c r="G53" i="1"/>
  <c r="W52" i="1"/>
  <c r="Q52" i="1"/>
  <c r="O52" i="1"/>
  <c r="M52" i="1"/>
  <c r="K52" i="1"/>
  <c r="I52" i="1"/>
  <c r="G52" i="1"/>
  <c r="U51" i="1"/>
  <c r="Q51" i="1"/>
  <c r="O51" i="1"/>
  <c r="M51" i="1"/>
  <c r="K51" i="1"/>
  <c r="I51" i="1"/>
  <c r="G51" i="1"/>
  <c r="U50" i="1"/>
  <c r="Q50" i="1"/>
  <c r="O50" i="1"/>
  <c r="M50" i="1"/>
  <c r="K50" i="1"/>
  <c r="I50" i="1"/>
  <c r="G50" i="1"/>
  <c r="S49" i="1"/>
  <c r="Q49" i="1"/>
  <c r="O49" i="1"/>
  <c r="M49" i="1"/>
  <c r="K49" i="1"/>
  <c r="I49" i="1"/>
  <c r="G49" i="1"/>
  <c r="S48" i="1"/>
  <c r="Q48" i="1"/>
  <c r="O48" i="1"/>
  <c r="M48" i="1"/>
  <c r="K48" i="1"/>
  <c r="I48" i="1"/>
  <c r="G48" i="1"/>
  <c r="W47" i="1"/>
  <c r="Q47" i="1"/>
  <c r="O47" i="1"/>
  <c r="M47" i="1"/>
  <c r="K47" i="1"/>
  <c r="I47" i="1"/>
  <c r="G47" i="1"/>
  <c r="W46" i="1"/>
  <c r="Q46" i="1"/>
  <c r="O46" i="1"/>
  <c r="M46" i="1"/>
  <c r="K46" i="1"/>
  <c r="I46" i="1"/>
  <c r="G46" i="1"/>
  <c r="W45" i="1"/>
  <c r="Q45" i="1"/>
  <c r="O45" i="1"/>
  <c r="M45" i="1"/>
  <c r="K45" i="1"/>
  <c r="I45" i="1"/>
  <c r="G45" i="1"/>
  <c r="W44" i="1"/>
  <c r="Q44" i="1"/>
  <c r="O44" i="1"/>
  <c r="M44" i="1"/>
  <c r="K44" i="1"/>
  <c r="I44" i="1"/>
  <c r="G44" i="1"/>
  <c r="U43" i="1"/>
  <c r="Q43" i="1"/>
  <c r="O43" i="1"/>
  <c r="M43" i="1"/>
  <c r="K43" i="1"/>
  <c r="I43" i="1"/>
  <c r="G43" i="1"/>
  <c r="U42" i="1"/>
  <c r="Q42" i="1"/>
  <c r="O42" i="1"/>
  <c r="M42" i="1"/>
  <c r="K42" i="1"/>
  <c r="I42" i="1"/>
  <c r="G42" i="1"/>
  <c r="S41" i="1"/>
  <c r="Q41" i="1"/>
  <c r="O41" i="1"/>
  <c r="M41" i="1"/>
  <c r="K41" i="1"/>
  <c r="I41" i="1"/>
  <c r="G41" i="1"/>
  <c r="S40" i="1"/>
  <c r="Q40" i="1"/>
  <c r="O40" i="1"/>
  <c r="M40" i="1"/>
  <c r="K40" i="1"/>
  <c r="I40" i="1"/>
  <c r="G40" i="1"/>
  <c r="W39" i="1"/>
  <c r="Q39" i="1"/>
  <c r="O39" i="1"/>
  <c r="M39" i="1"/>
  <c r="K39" i="1"/>
  <c r="I39" i="1"/>
  <c r="G39" i="1"/>
  <c r="W38" i="1"/>
  <c r="Q38" i="1"/>
  <c r="O38" i="1"/>
  <c r="M38" i="1"/>
  <c r="K38" i="1"/>
  <c r="I38" i="1"/>
  <c r="G38" i="1"/>
  <c r="W37" i="1"/>
  <c r="Q37" i="1"/>
  <c r="O37" i="1"/>
  <c r="M37" i="1"/>
  <c r="K37" i="1"/>
  <c r="I37" i="1"/>
  <c r="G37" i="1"/>
  <c r="W36" i="1"/>
  <c r="Q36" i="1"/>
  <c r="O36" i="1"/>
  <c r="M36" i="1"/>
  <c r="K36" i="1"/>
  <c r="I36" i="1"/>
  <c r="G36" i="1"/>
  <c r="U35" i="1"/>
  <c r="Q35" i="1"/>
  <c r="O35" i="1"/>
  <c r="M35" i="1"/>
  <c r="K35" i="1"/>
  <c r="I35" i="1"/>
  <c r="G35" i="1"/>
  <c r="U34" i="1"/>
  <c r="Q34" i="1"/>
  <c r="O34" i="1"/>
  <c r="M34" i="1"/>
  <c r="K34" i="1"/>
  <c r="I34" i="1"/>
  <c r="G34" i="1"/>
  <c r="S33" i="1"/>
  <c r="Q33" i="1"/>
  <c r="O33" i="1"/>
  <c r="M33" i="1"/>
  <c r="K33" i="1"/>
  <c r="I33" i="1"/>
  <c r="G33" i="1"/>
  <c r="S32" i="1"/>
  <c r="Q32" i="1"/>
  <c r="O32" i="1"/>
  <c r="M32" i="1"/>
  <c r="K32" i="1"/>
  <c r="I32" i="1"/>
  <c r="G32" i="1"/>
  <c r="W31" i="1"/>
  <c r="Q31" i="1"/>
  <c r="O31" i="1"/>
  <c r="M31" i="1"/>
  <c r="K31" i="1"/>
  <c r="I31" i="1"/>
  <c r="G31" i="1"/>
  <c r="W30" i="1"/>
  <c r="Q30" i="1"/>
  <c r="O30" i="1"/>
  <c r="M30" i="1"/>
  <c r="K30" i="1"/>
  <c r="I30" i="1"/>
  <c r="G30" i="1"/>
  <c r="W29" i="1"/>
  <c r="Q29" i="1"/>
  <c r="O29" i="1"/>
  <c r="M29" i="1"/>
  <c r="K29" i="1"/>
  <c r="I29" i="1"/>
  <c r="G29" i="1"/>
  <c r="W28" i="1"/>
  <c r="Q28" i="1"/>
  <c r="O28" i="1"/>
  <c r="M28" i="1"/>
  <c r="K28" i="1"/>
  <c r="I28" i="1"/>
  <c r="G28" i="1"/>
  <c r="U27" i="1"/>
  <c r="Q27" i="1"/>
  <c r="O27" i="1"/>
  <c r="M27" i="1"/>
  <c r="K27" i="1"/>
  <c r="I27" i="1"/>
  <c r="G27" i="1"/>
  <c r="U26" i="1"/>
  <c r="Q26" i="1"/>
  <c r="O26" i="1"/>
  <c r="M26" i="1"/>
  <c r="K26" i="1"/>
  <c r="I26" i="1"/>
  <c r="G26" i="1"/>
  <c r="S25" i="1"/>
  <c r="Q25" i="1"/>
  <c r="O25" i="1"/>
  <c r="M25" i="1"/>
  <c r="K25" i="1"/>
  <c r="I25" i="1"/>
  <c r="G25" i="1"/>
  <c r="S24" i="1"/>
  <c r="Q24" i="1"/>
  <c r="O24" i="1"/>
  <c r="M24" i="1"/>
  <c r="K24" i="1"/>
  <c r="I24" i="1"/>
  <c r="G24" i="1"/>
  <c r="W23" i="1"/>
  <c r="Q23" i="1"/>
  <c r="O23" i="1"/>
  <c r="M23" i="1"/>
  <c r="K23" i="1"/>
  <c r="I23" i="1"/>
  <c r="G23" i="1"/>
  <c r="W22" i="1"/>
  <c r="Q22" i="1"/>
  <c r="O22" i="1"/>
  <c r="M22" i="1"/>
  <c r="K22" i="1"/>
  <c r="I22" i="1"/>
  <c r="G22" i="1"/>
  <c r="W21" i="1"/>
  <c r="Q21" i="1"/>
  <c r="O21" i="1"/>
  <c r="M21" i="1"/>
  <c r="K21" i="1"/>
  <c r="I21" i="1"/>
  <c r="G21" i="1"/>
  <c r="W20" i="1"/>
  <c r="Q20" i="1"/>
  <c r="O20" i="1"/>
  <c r="M20" i="1"/>
  <c r="K20" i="1"/>
  <c r="I20" i="1"/>
  <c r="G20" i="1"/>
  <c r="U19" i="1"/>
  <c r="Q19" i="1"/>
  <c r="O19" i="1"/>
  <c r="M19" i="1"/>
  <c r="K19" i="1"/>
  <c r="I19" i="1"/>
  <c r="G19" i="1"/>
  <c r="U18" i="1"/>
  <c r="Q18" i="1"/>
  <c r="O18" i="1"/>
  <c r="M18" i="1"/>
  <c r="K18" i="1"/>
  <c r="I18" i="1"/>
  <c r="G18" i="1"/>
  <c r="S17" i="1"/>
  <c r="Q17" i="1"/>
  <c r="O17" i="1"/>
  <c r="M17" i="1"/>
  <c r="K17" i="1"/>
  <c r="I17" i="1"/>
  <c r="G17" i="1"/>
  <c r="S16" i="1"/>
  <c r="Q16" i="1"/>
  <c r="O16" i="1"/>
  <c r="M16" i="1"/>
  <c r="K16" i="1"/>
  <c r="I16" i="1"/>
  <c r="G16" i="1"/>
  <c r="W15" i="1"/>
  <c r="Q15" i="1"/>
  <c r="O15" i="1"/>
  <c r="M15" i="1"/>
  <c r="K15" i="1"/>
  <c r="I15" i="1"/>
  <c r="G15" i="1"/>
  <c r="W14" i="1"/>
  <c r="Q14" i="1"/>
  <c r="O14" i="1"/>
  <c r="M14" i="1"/>
  <c r="K14" i="1"/>
  <c r="I14" i="1"/>
  <c r="G14" i="1"/>
  <c r="W13" i="1"/>
  <c r="Q13" i="1"/>
  <c r="O13" i="1"/>
  <c r="M13" i="1"/>
  <c r="K13" i="1"/>
  <c r="I13" i="1"/>
  <c r="G13" i="1"/>
  <c r="W12" i="1"/>
  <c r="Q12" i="1"/>
  <c r="O12" i="1"/>
  <c r="M12" i="1"/>
  <c r="K12" i="1"/>
  <c r="I12" i="1"/>
  <c r="G12" i="1"/>
  <c r="U11" i="1"/>
  <c r="Q11" i="1"/>
  <c r="O11" i="1"/>
  <c r="M11" i="1"/>
  <c r="K11" i="1"/>
  <c r="I11" i="1"/>
  <c r="G11" i="1"/>
  <c r="U10" i="1"/>
  <c r="Q10" i="1"/>
  <c r="O10" i="1"/>
  <c r="M10" i="1"/>
  <c r="K10" i="1"/>
  <c r="I10" i="1"/>
  <c r="G10" i="1"/>
  <c r="S9" i="1"/>
  <c r="Q9" i="1"/>
  <c r="O9" i="1"/>
  <c r="M9" i="1"/>
  <c r="K9" i="1"/>
  <c r="I9" i="1"/>
  <c r="G9" i="1"/>
  <c r="E9" i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S8" i="1"/>
  <c r="Q8" i="1"/>
  <c r="O8" i="1"/>
  <c r="M8" i="1"/>
  <c r="K8" i="1"/>
  <c r="I8" i="1"/>
  <c r="G8" i="1"/>
  <c r="X9" i="1" l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I16" i="3"/>
  <c r="I17" i="3"/>
  <c r="I18" i="3"/>
  <c r="I19" i="3"/>
  <c r="I20" i="3"/>
  <c r="J15" i="3"/>
  <c r="G16" i="3"/>
  <c r="G17" i="3"/>
  <c r="J17" i="3" s="1"/>
  <c r="G18" i="3"/>
  <c r="G19" i="3"/>
  <c r="J19" i="3" s="1"/>
  <c r="G20" i="3"/>
  <c r="X9" i="2"/>
  <c r="Y13" i="2" s="1"/>
  <c r="X52" i="2"/>
  <c r="X54" i="2"/>
  <c r="X56" i="2"/>
  <c r="L15" i="3"/>
  <c r="L16" i="3"/>
  <c r="L17" i="3"/>
  <c r="L18" i="3"/>
  <c r="L19" i="3"/>
  <c r="L20" i="3"/>
  <c r="X51" i="1"/>
  <c r="X52" i="1"/>
  <c r="X53" i="1"/>
  <c r="X54" i="1"/>
  <c r="X8" i="1"/>
  <c r="Y12" i="1" s="1"/>
  <c r="Y44" i="1" l="1"/>
  <c r="Y36" i="1"/>
  <c r="Y28" i="1"/>
  <c r="Y20" i="1"/>
  <c r="M18" i="3"/>
  <c r="Y53" i="2"/>
  <c r="Z13" i="2"/>
  <c r="Z29" i="2"/>
  <c r="Y52" i="1"/>
  <c r="Z52" i="1" s="1"/>
  <c r="J20" i="3"/>
  <c r="J18" i="3"/>
  <c r="J16" i="3"/>
  <c r="Z21" i="2"/>
  <c r="Z45" i="2"/>
  <c r="Z53" i="2"/>
  <c r="Z37" i="2"/>
  <c r="M20" i="3"/>
  <c r="M16" i="3"/>
  <c r="M19" i="3"/>
  <c r="M17" i="3"/>
  <c r="M15" i="3"/>
  <c r="Z12" i="1"/>
  <c r="Z36" i="1"/>
  <c r="Z20" i="1"/>
  <c r="Z44" i="1"/>
  <c r="Z28" i="1"/>
  <c r="K16" i="3" l="1"/>
  <c r="K20" i="3"/>
  <c r="K17" i="3"/>
  <c r="K15" i="3"/>
  <c r="K18" i="3"/>
  <c r="K19" i="3"/>
</calcChain>
</file>

<file path=xl/sharedStrings.xml><?xml version="1.0" encoding="utf-8"?>
<sst xmlns="http://schemas.openxmlformats.org/spreadsheetml/2006/main" count="846" uniqueCount="250">
  <si>
    <t>Фамилия Имя</t>
  </si>
  <si>
    <t>возр (лет)</t>
  </si>
  <si>
    <t>МБОУ</t>
  </si>
  <si>
    <t>кл.</t>
  </si>
  <si>
    <t>№  уч-ка</t>
  </si>
  <si>
    <t>60м 100м</t>
  </si>
  <si>
    <t>Очки</t>
  </si>
  <si>
    <t>Прыжок с/м</t>
  </si>
  <si>
    <t xml:space="preserve">Очки </t>
  </si>
  <si>
    <t xml:space="preserve">Метание </t>
  </si>
  <si>
    <t>Гибкость</t>
  </si>
  <si>
    <t>Отжимание</t>
  </si>
  <si>
    <t>Пресс</t>
  </si>
  <si>
    <t>1000м</t>
  </si>
  <si>
    <t>1500м</t>
  </si>
  <si>
    <t>2000м</t>
  </si>
  <si>
    <t>очки уч-ка</t>
  </si>
  <si>
    <t>ком-ых  очков</t>
  </si>
  <si>
    <t>Место</t>
  </si>
  <si>
    <t>Колтышев Данила</t>
  </si>
  <si>
    <t>10</t>
  </si>
  <si>
    <t>4</t>
  </si>
  <si>
    <t>Х</t>
  </si>
  <si>
    <t>Лебедев Никита</t>
  </si>
  <si>
    <t>117</t>
  </si>
  <si>
    <t xml:space="preserve">Прахов Александр </t>
  </si>
  <si>
    <t>12</t>
  </si>
  <si>
    <t>6</t>
  </si>
  <si>
    <t>Солнцев Алескей</t>
  </si>
  <si>
    <t>13</t>
  </si>
  <si>
    <t>Якупов Артем</t>
  </si>
  <si>
    <t>7</t>
  </si>
  <si>
    <t xml:space="preserve">Мельничук Ростислав </t>
  </si>
  <si>
    <t>8</t>
  </si>
  <si>
    <t xml:space="preserve">Рыбаков Никита </t>
  </si>
  <si>
    <t>16</t>
  </si>
  <si>
    <t>Ахматов Эльдар</t>
  </si>
  <si>
    <t>17</t>
  </si>
  <si>
    <t>11</t>
  </si>
  <si>
    <t>Мезенцев Алексей</t>
  </si>
  <si>
    <t>9</t>
  </si>
  <si>
    <t>4в</t>
  </si>
  <si>
    <t>Мацнев Александр</t>
  </si>
  <si>
    <t>4б</t>
  </si>
  <si>
    <t>Диденко Денис</t>
  </si>
  <si>
    <t>6а</t>
  </si>
  <si>
    <t>Сергеев Артем</t>
  </si>
  <si>
    <t>Кадочников Александр</t>
  </si>
  <si>
    <t>15</t>
  </si>
  <si>
    <t>9б</t>
  </si>
  <si>
    <t>Королев Денис</t>
  </si>
  <si>
    <t>Массон Игорь</t>
  </si>
  <si>
    <t>10а</t>
  </si>
  <si>
    <t>Бездетнов Леонид</t>
  </si>
  <si>
    <t>11а</t>
  </si>
  <si>
    <t>Рыков Александр</t>
  </si>
  <si>
    <t>Никифоров Владимир</t>
  </si>
  <si>
    <t>4а</t>
  </si>
  <si>
    <t>Карлин Макар</t>
  </si>
  <si>
    <t>6б</t>
  </si>
  <si>
    <t>Карпушкин Алексей</t>
  </si>
  <si>
    <t>6в</t>
  </si>
  <si>
    <t>Кудряшов Иван</t>
  </si>
  <si>
    <t>14</t>
  </si>
  <si>
    <t>Мурашев Кирилл</t>
  </si>
  <si>
    <t>9а</t>
  </si>
  <si>
    <t>Жернов Максим</t>
  </si>
  <si>
    <t>11б</t>
  </si>
  <si>
    <t>Настасков Данила</t>
  </si>
  <si>
    <t>Байкалов Павел</t>
  </si>
  <si>
    <t>Сердюк Илья</t>
  </si>
  <si>
    <t>Конюхов Евгений</t>
  </si>
  <si>
    <t>Навроцкий Даниил</t>
  </si>
  <si>
    <t>Багапов Тимур</t>
  </si>
  <si>
    <t>Васин Иван</t>
  </si>
  <si>
    <t>Южаков Дмитрий</t>
  </si>
  <si>
    <t>Бездетнов Егор</t>
  </si>
  <si>
    <t>10б</t>
  </si>
  <si>
    <t>Жеребцов Леонид</t>
  </si>
  <si>
    <t>Бродягин Демид</t>
  </si>
  <si>
    <t>Лебедев Феликс</t>
  </si>
  <si>
    <t>Кацман Дмитрий</t>
  </si>
  <si>
    <t>5б</t>
  </si>
  <si>
    <t>Спичёв Данил</t>
  </si>
  <si>
    <t>Кулаков Дима</t>
  </si>
  <si>
    <t>Тюлькин Сергей</t>
  </si>
  <si>
    <t>Спицин Антон</t>
  </si>
  <si>
    <t>Костюков Степан</t>
  </si>
  <si>
    <t>Федоров Илья</t>
  </si>
  <si>
    <t>Кочкин Артём</t>
  </si>
  <si>
    <t>5г</t>
  </si>
  <si>
    <t>Юсупов Андрей</t>
  </si>
  <si>
    <t>Марьясов Максим</t>
  </si>
  <si>
    <t>Лукашов Константин</t>
  </si>
  <si>
    <t>Заболотников Кирилл</t>
  </si>
  <si>
    <t>УПРАВЛЕНИЕ  ОБРАЗОВАНИЯ АДМИНИСТРАЦИИ ГОРОДА СНЕЖИНСКА</t>
  </si>
  <si>
    <t xml:space="preserve">                                                                                      XV CПАРТАКИАДА ШКОЛЬНИКОВ "ЛЮБИМОМУ ГОРОДУ - НАШИ РЕКОРДЫ!"</t>
  </si>
  <si>
    <t xml:space="preserve">                                           ПРОТОКОЛ  СОРЕВНОВАНИЙ</t>
  </si>
  <si>
    <t xml:space="preserve">                           МНОГОБОРЬЕ ГТО</t>
  </si>
  <si>
    <r>
      <t xml:space="preserve">Место проведения:          Стадион им. Ю.А.Гагарина                                                                                                                Участники: </t>
    </r>
    <r>
      <rPr>
        <b/>
        <i/>
        <sz val="10"/>
        <color indexed="12"/>
        <rFont val="Arial"/>
        <family val="2"/>
        <charset val="204"/>
      </rPr>
      <t>ЮНОШИ</t>
    </r>
  </si>
  <si>
    <r>
      <t xml:space="preserve">Дата проведения:            18 - 19 сентября 2018 г.                                                                                                                          Возраст: 9-17 лет </t>
    </r>
    <r>
      <rPr>
        <b/>
        <i/>
        <sz val="10"/>
        <color indexed="12"/>
        <rFont val="Arial"/>
        <family val="2"/>
        <charset val="204"/>
      </rPr>
      <t/>
    </r>
  </si>
  <si>
    <t xml:space="preserve">                                                       УПРАВЛЕНИЕ ОБРАЗОВАНИЯ АДМИНИСТРАЦИИ ГОРОДА СНЕЖИНСКА</t>
  </si>
  <si>
    <t xml:space="preserve">                                                    XIV CПАРТАКИАДА ШКОЛЬНИКОВ "ЛЮБИМОМУ ГОРОДУ - НАШИ РЕКОРДЫ!"</t>
  </si>
  <si>
    <t xml:space="preserve">            ОБЩЕКОМАНДНЫЙ СВОДНЫЙ ПРОТОКОЛ</t>
  </si>
  <si>
    <t xml:space="preserve">                                                                        МНОГОБОРЬЕ ГТО</t>
  </si>
  <si>
    <t xml:space="preserve">                                                                             Челябинская область, Снежинский городской округ, г. Снежинск                                                               </t>
  </si>
  <si>
    <t>27-28 сентября 2017 года</t>
  </si>
  <si>
    <t>М н о г о б о р ь е   ГТО   (II - V ступени)</t>
  </si>
  <si>
    <t>3-11 кл.</t>
  </si>
  <si>
    <t>Сумма мест</t>
  </si>
  <si>
    <t>Командное место по сумме мест</t>
  </si>
  <si>
    <t>Сумма очков</t>
  </si>
  <si>
    <t>Командное место по сумме очков</t>
  </si>
  <si>
    <t>Мальчики Юноши  (командных очков)</t>
  </si>
  <si>
    <t>Девочки Девушки (командных очков)</t>
  </si>
  <si>
    <t>Главный судья Спартакиады: ___________/ Гессель Т.Т.                     Главный секретарь Спартакиады: __________/ Осинцева Е.А.</t>
  </si>
  <si>
    <t xml:space="preserve">                                       УПРАВЛЕНИЕ  ОБРАЗОВАНИЯ АДМИНИСТРАЦИИ ГОРОДА СНЕЖИНСКА</t>
  </si>
  <si>
    <t xml:space="preserve">                                                                           XV CПАРТАКИАДА ШКОЛЬНИКОВ "ЛЮБИМОМУ ГОРОДУ - НАШИ РЕКОРДЫ!"</t>
  </si>
  <si>
    <t xml:space="preserve">  ПРОТОКОЛ  СОРЕВНОВАНИЙ</t>
  </si>
  <si>
    <t xml:space="preserve">   МНОГОБОРЬЕ ГТО </t>
  </si>
  <si>
    <t>возр. (лет)</t>
  </si>
  <si>
    <t xml:space="preserve">60м 100м </t>
  </si>
  <si>
    <t>1000    м</t>
  </si>
  <si>
    <t>1500    м</t>
  </si>
  <si>
    <t>2000    м</t>
  </si>
  <si>
    <t>ком-ых очков</t>
  </si>
  <si>
    <t>Пискарёва Софья</t>
  </si>
  <si>
    <t>Казанцева Кристина</t>
  </si>
  <si>
    <t>Озерова Анастасия</t>
  </si>
  <si>
    <t>Вальшина Алеся</t>
  </si>
  <si>
    <t>Ворончихина Полина</t>
  </si>
  <si>
    <t xml:space="preserve">Авакова Валерия </t>
  </si>
  <si>
    <t>Худжанова Анастасия</t>
  </si>
  <si>
    <t xml:space="preserve">Чернуха Евгения </t>
  </si>
  <si>
    <t>Гарифулина Надежда</t>
  </si>
  <si>
    <t>Кочетова Дарья</t>
  </si>
  <si>
    <t>Козлова Дарья</t>
  </si>
  <si>
    <t>Манькова Марьяна</t>
  </si>
  <si>
    <t>Чиркина Алиса</t>
  </si>
  <si>
    <r>
      <t xml:space="preserve">Добровольская </t>
    </r>
    <r>
      <rPr>
        <sz val="8"/>
        <rFont val="Arial"/>
        <family val="2"/>
        <charset val="204"/>
      </rPr>
      <t>Александра</t>
    </r>
  </si>
  <si>
    <t>Ванчинова Валентина</t>
  </si>
  <si>
    <t>Плотникова Елизавета</t>
  </si>
  <si>
    <t>Дизендорф Анна</t>
  </si>
  <si>
    <t>Порошина Надежда</t>
  </si>
  <si>
    <t>Лугинина Екатерина</t>
  </si>
  <si>
    <t>Шукшина Валерия</t>
  </si>
  <si>
    <t>Азбукина Анна</t>
  </si>
  <si>
    <t>Нажмутдинова Полина</t>
  </si>
  <si>
    <t>8а</t>
  </si>
  <si>
    <t>Томилова Варвара</t>
  </si>
  <si>
    <t>125</t>
  </si>
  <si>
    <t>Смехнова Элеонора</t>
  </si>
  <si>
    <t>Карпушкина Елена</t>
  </si>
  <si>
    <t>Кувикова Дарья</t>
  </si>
  <si>
    <t>Ялаева Арина</t>
  </si>
  <si>
    <t>Полещук Анна</t>
  </si>
  <si>
    <t>Иргалина Арина</t>
  </si>
  <si>
    <t>7б</t>
  </si>
  <si>
    <t>Низамутдинова Светлана</t>
  </si>
  <si>
    <t>Бармина Анна</t>
  </si>
  <si>
    <t>Степаненко Екатерина</t>
  </si>
  <si>
    <t>Терловая Есения</t>
  </si>
  <si>
    <t>Кустарева Арина</t>
  </si>
  <si>
    <t>Уфимцева София</t>
  </si>
  <si>
    <t>Пронина Лада</t>
  </si>
  <si>
    <t>Глазунова Полина</t>
  </si>
  <si>
    <t>8б</t>
  </si>
  <si>
    <t>Капустина Маша</t>
  </si>
  <si>
    <t>Саралидзе Валерия</t>
  </si>
  <si>
    <t>Кочурова Калерия</t>
  </si>
  <si>
    <t>Волкова Виктория</t>
  </si>
  <si>
    <t>Капустина Милана</t>
  </si>
  <si>
    <t>Ерошенкова Виктория</t>
  </si>
  <si>
    <t>Лупанова Софья</t>
  </si>
  <si>
    <t>Щербинина Валерия</t>
  </si>
  <si>
    <t>9в</t>
  </si>
  <si>
    <t>Пушкарёва Ирина</t>
  </si>
  <si>
    <t>Бондарева Софья</t>
  </si>
  <si>
    <t>Левакова Ольга</t>
  </si>
  <si>
    <r>
      <t xml:space="preserve">Место проведения:         Стадион им. Ю.А.Гагарина                                                                                                  Участники: </t>
    </r>
    <r>
      <rPr>
        <b/>
        <i/>
        <sz val="10"/>
        <color indexed="10"/>
        <rFont val="Arial"/>
        <family val="2"/>
        <charset val="204"/>
      </rPr>
      <t>ДЕВУШКИ</t>
    </r>
  </si>
  <si>
    <r>
      <t xml:space="preserve">Дата проведения:           18 - 19 сентября 2018 г.                                                                                                            Возраст: 9-17 лет </t>
    </r>
    <r>
      <rPr>
        <b/>
        <i/>
        <sz val="10"/>
        <color indexed="10"/>
        <rFont val="Arial"/>
        <family val="2"/>
        <charset val="204"/>
      </rPr>
      <t/>
    </r>
  </si>
  <si>
    <t>1.   Победители и призёры личного первенства:</t>
  </si>
  <si>
    <t>9-10 лет девочки:</t>
  </si>
  <si>
    <t>1 место:   Терловая Есения</t>
  </si>
  <si>
    <t>246 очков</t>
  </si>
  <si>
    <t>2 место:   Волкова Виктория</t>
  </si>
  <si>
    <t>222 очка</t>
  </si>
  <si>
    <t>3 место:   Капустина Милана</t>
  </si>
  <si>
    <t>216 очков</t>
  </si>
  <si>
    <t>9-10 лет мальчики:</t>
  </si>
  <si>
    <t>1 место:   Жеребцов Леонид</t>
  </si>
  <si>
    <t>227 очков</t>
  </si>
  <si>
    <t>2 место:   Байкалов Павел</t>
  </si>
  <si>
    <t>220 очков</t>
  </si>
  <si>
    <t>3 место:   Лебедев Никитин</t>
  </si>
  <si>
    <t>208 очков</t>
  </si>
  <si>
    <t>11-12 лет девочки:</t>
  </si>
  <si>
    <t xml:space="preserve">1 место:   Ерошенкова Виктория </t>
  </si>
  <si>
    <t>295 очков</t>
  </si>
  <si>
    <t>2 место:   Манькова Марьяна</t>
  </si>
  <si>
    <t>294 очка</t>
  </si>
  <si>
    <t xml:space="preserve">3 место:   Козлова Дарья </t>
  </si>
  <si>
    <t>272 очка</t>
  </si>
  <si>
    <t>11-12 лет мальчики:</t>
  </si>
  <si>
    <t xml:space="preserve">1 место:   Кочкин Артём </t>
  </si>
  <si>
    <t>217 очков</t>
  </si>
  <si>
    <t>205 очков</t>
  </si>
  <si>
    <t xml:space="preserve">3 место:   Прахов Александр </t>
  </si>
  <si>
    <t>196 очков</t>
  </si>
  <si>
    <t>13-15 лет девушки:</t>
  </si>
  <si>
    <t xml:space="preserve">1 место:   Щербинина Валерия  </t>
  </si>
  <si>
    <t>361 очко</t>
  </si>
  <si>
    <t xml:space="preserve">2 место:   Газунова Полина  </t>
  </si>
  <si>
    <t>346 очков</t>
  </si>
  <si>
    <t xml:space="preserve">3 место:   Добровольская Александра  </t>
  </si>
  <si>
    <t>307 очков</t>
  </si>
  <si>
    <t>13-15 лет юноши:</t>
  </si>
  <si>
    <t xml:space="preserve">1 место:   Кудряшов Иван  </t>
  </si>
  <si>
    <t>387 очков</t>
  </si>
  <si>
    <t xml:space="preserve">2 место:   Спичёв Данил  </t>
  </si>
  <si>
    <t xml:space="preserve">3 место:   Багапов Тимур </t>
  </si>
  <si>
    <t>285 очков</t>
  </si>
  <si>
    <t>16-17 лет девушки:</t>
  </si>
  <si>
    <t xml:space="preserve">1 место:   Чернуха Евгения  </t>
  </si>
  <si>
    <t>349 очков</t>
  </si>
  <si>
    <t xml:space="preserve">2 место:   Худжанова Анастасия  </t>
  </si>
  <si>
    <t>317 очков</t>
  </si>
  <si>
    <t xml:space="preserve">3 место:   Левакова Ольга  </t>
  </si>
  <si>
    <t>282 очка</t>
  </si>
  <si>
    <t>16-17 лет юноши:</t>
  </si>
  <si>
    <t xml:space="preserve">1 место:   Бездетноа Леонид  </t>
  </si>
  <si>
    <t>312 очков</t>
  </si>
  <si>
    <t xml:space="preserve">2 место:   Жернов Максим  </t>
  </si>
  <si>
    <t xml:space="preserve">3 место:   Тюлькие Сергей  </t>
  </si>
  <si>
    <t>306 очков</t>
  </si>
  <si>
    <t>2. Результаты командного первенства:</t>
  </si>
  <si>
    <t>1 место:     МБОУ СОШ №125                                                        3997 /очков/</t>
  </si>
  <si>
    <t>2 место:     МБОУ СОШ №135                                                        3920 /очков/</t>
  </si>
  <si>
    <t>3 место:     МБОУ СОШ №121                                                        3792 /очка/</t>
  </si>
  <si>
    <t>4 место:     МБОУ Гимназия №127                                                3775 /очков/</t>
  </si>
  <si>
    <t>5 место:     МБОУ СОШ №126                                                        3469 /очков/</t>
  </si>
  <si>
    <t>6 место:     МБОУ СОШ №117                                                        3444 /очка/</t>
  </si>
  <si>
    <t>Главный судья: ___________________/ Гессель Т.Т.</t>
  </si>
  <si>
    <t xml:space="preserve">      Главный секретарь: ______________/ Осинцева Е.А.</t>
  </si>
  <si>
    <t>Результаты лично-командного первенства по многоборью ГТО в зачёт</t>
  </si>
  <si>
    <t>XV городской Спартакиады школьников "Любимому городу - наши рекорды!"</t>
  </si>
  <si>
    <t>18-19 сентября 2018-2019 учебного года</t>
  </si>
  <si>
    <t>3а</t>
  </si>
  <si>
    <t xml:space="preserve">2 место:   Злобин Денис  </t>
  </si>
  <si>
    <t>Злобин Денис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</si>
</sst>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i/>
      <sz val="10"/>
      <color indexed="12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</font>
    <font>
      <b/>
      <sz val="16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6"/>
      <name val="Arial"/>
      <family val="2"/>
      <charset val="204"/>
    </font>
    <font>
      <sz val="18"/>
      <name val="Arial"/>
      <family val="2"/>
      <charset val="204"/>
    </font>
    <font>
      <b/>
      <sz val="18"/>
      <name val="Arial"/>
      <family val="2"/>
      <charset val="204"/>
    </font>
    <font>
      <b/>
      <sz val="18"/>
      <color rgb="FF00B050"/>
      <name val="Arial"/>
      <family val="2"/>
      <charset val="204"/>
    </font>
    <font>
      <b/>
      <sz val="18"/>
      <color rgb="FF0070C0"/>
      <name val="Arial"/>
      <family val="2"/>
      <charset val="204"/>
    </font>
    <font>
      <b/>
      <sz val="18"/>
      <color rgb="FFFF000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i/>
      <u/>
      <sz val="1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9">
    <xf numFmtId="0" fontId="0" fillId="0" borderId="0" xfId="0"/>
    <xf numFmtId="1" fontId="2" fillId="0" borderId="0" xfId="0" applyNumberFormat="1" applyFont="1" applyFill="1" applyAlignment="1" applyProtection="1">
      <alignment vertical="center"/>
      <protection hidden="1"/>
    </xf>
    <xf numFmtId="1" fontId="6" fillId="0" borderId="0" xfId="0" applyNumberFormat="1" applyFont="1" applyFill="1" applyAlignment="1" applyProtection="1">
      <alignment vertical="center"/>
      <protection hidden="1"/>
    </xf>
    <xf numFmtId="1" fontId="8" fillId="0" borderId="2" xfId="0" applyNumberFormat="1" applyFont="1" applyFill="1" applyBorder="1" applyAlignment="1" applyProtection="1">
      <alignment horizontal="center" vertical="center"/>
      <protection hidden="1"/>
    </xf>
    <xf numFmtId="1" fontId="9" fillId="0" borderId="3" xfId="0" applyNumberFormat="1" applyFont="1" applyFill="1" applyBorder="1" applyAlignment="1" applyProtection="1">
      <alignment horizontal="center" vertical="center" wrapText="1"/>
      <protection hidden="1"/>
    </xf>
    <xf numFmtId="1" fontId="9" fillId="0" borderId="4" xfId="0" applyNumberFormat="1" applyFont="1" applyFill="1" applyBorder="1" applyAlignment="1" applyProtection="1">
      <alignment horizontal="center" vertical="top" wrapText="1"/>
      <protection hidden="1"/>
    </xf>
    <xf numFmtId="49" fontId="9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6" xfId="0" applyFont="1" applyFill="1" applyBorder="1" applyAlignment="1" applyProtection="1">
      <alignment horizontal="center"/>
      <protection hidden="1"/>
    </xf>
    <xf numFmtId="0" fontId="8" fillId="0" borderId="5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0" fontId="8" fillId="0" borderId="7" xfId="0" applyFont="1" applyFill="1" applyBorder="1" applyAlignment="1" applyProtection="1">
      <alignment horizontal="center" vertical="center" wrapText="1"/>
      <protection hidden="1"/>
    </xf>
    <xf numFmtId="49" fontId="11" fillId="0" borderId="9" xfId="0" applyNumberFormat="1" applyFont="1" applyFill="1" applyBorder="1" applyAlignment="1" applyProtection="1">
      <alignment horizontal="center" vertical="center"/>
      <protection hidden="1"/>
    </xf>
    <xf numFmtId="0" fontId="3" fillId="0" borderId="11" xfId="0" applyFont="1" applyFill="1" applyBorder="1" applyAlignment="1" applyProtection="1">
      <alignment horizontal="center" vertical="center"/>
      <protection hidden="1"/>
    </xf>
    <xf numFmtId="1" fontId="5" fillId="2" borderId="9" xfId="0" applyNumberFormat="1" applyFont="1" applyFill="1" applyBorder="1" applyAlignment="1" applyProtection="1">
      <alignment horizontal="center" vertical="center"/>
      <protection hidden="1"/>
    </xf>
    <xf numFmtId="2" fontId="3" fillId="3" borderId="9" xfId="0" applyNumberFormat="1" applyFont="1" applyFill="1" applyBorder="1" applyAlignment="1" applyProtection="1">
      <alignment horizontal="center" vertical="center"/>
      <protection hidden="1"/>
    </xf>
    <xf numFmtId="1" fontId="3" fillId="2" borderId="9" xfId="0" applyNumberFormat="1" applyFont="1" applyFill="1" applyBorder="1" applyAlignment="1" applyProtection="1">
      <alignment horizontal="center" vertical="center"/>
      <protection hidden="1"/>
    </xf>
    <xf numFmtId="1" fontId="5" fillId="0" borderId="8" xfId="0" applyNumberFormat="1" applyFont="1" applyFill="1" applyBorder="1" applyAlignment="1" applyProtection="1">
      <alignment horizontal="center" vertical="center"/>
      <protection hidden="1"/>
    </xf>
    <xf numFmtId="1" fontId="3" fillId="0" borderId="14" xfId="0" applyNumberFormat="1" applyFont="1" applyFill="1" applyBorder="1" applyAlignment="1" applyProtection="1">
      <alignment vertical="center"/>
      <protection hidden="1"/>
    </xf>
    <xf numFmtId="1" fontId="12" fillId="0" borderId="15" xfId="0" applyNumberFormat="1" applyFont="1" applyFill="1" applyBorder="1" applyAlignment="1" applyProtection="1">
      <alignment horizontal="center" vertical="center"/>
      <protection hidden="1"/>
    </xf>
    <xf numFmtId="49" fontId="3" fillId="0" borderId="13" xfId="0" applyNumberFormat="1" applyFont="1" applyFill="1" applyBorder="1" applyAlignment="1" applyProtection="1">
      <alignment horizontal="center" vertical="center"/>
      <protection hidden="1"/>
    </xf>
    <xf numFmtId="0" fontId="3" fillId="0" borderId="16" xfId="0" applyFont="1" applyFill="1" applyBorder="1" applyAlignment="1" applyProtection="1">
      <alignment horizontal="center" vertical="center"/>
      <protection hidden="1"/>
    </xf>
    <xf numFmtId="1" fontId="5" fillId="3" borderId="18" xfId="0" applyNumberFormat="1" applyFont="1" applyFill="1" applyBorder="1" applyAlignment="1" applyProtection="1">
      <alignment horizontal="center" vertical="center"/>
      <protection hidden="1"/>
    </xf>
    <xf numFmtId="1" fontId="12" fillId="3" borderId="16" xfId="0" applyNumberFormat="1" applyFont="1" applyFill="1" applyBorder="1" applyAlignment="1" applyProtection="1">
      <alignment horizontal="center" vertical="center"/>
      <protection hidden="1"/>
    </xf>
    <xf numFmtId="49" fontId="3" fillId="0" borderId="9" xfId="0" applyNumberFormat="1" applyFont="1" applyFill="1" applyBorder="1" applyAlignment="1" applyProtection="1">
      <alignment horizontal="center" vertical="center"/>
      <protection hidden="1"/>
    </xf>
    <xf numFmtId="1" fontId="5" fillId="2" borderId="13" xfId="0" applyNumberFormat="1" applyFont="1" applyFill="1" applyBorder="1" applyAlignment="1" applyProtection="1">
      <alignment horizontal="center" vertical="center"/>
      <protection hidden="1"/>
    </xf>
    <xf numFmtId="49" fontId="3" fillId="0" borderId="20" xfId="0" applyNumberFormat="1" applyFont="1" applyFill="1" applyBorder="1" applyAlignment="1" applyProtection="1">
      <alignment horizontal="center" vertical="center"/>
      <protection hidden="1"/>
    </xf>
    <xf numFmtId="0" fontId="3" fillId="0" borderId="21" xfId="0" applyFont="1" applyFill="1" applyBorder="1" applyAlignment="1" applyProtection="1">
      <alignment horizontal="center" vertical="center"/>
      <protection hidden="1"/>
    </xf>
    <xf numFmtId="1" fontId="5" fillId="2" borderId="23" xfId="0" applyNumberFormat="1" applyFont="1" applyFill="1" applyBorder="1" applyAlignment="1" applyProtection="1">
      <alignment horizontal="center" vertical="center"/>
      <protection hidden="1"/>
    </xf>
    <xf numFmtId="1" fontId="5" fillId="2" borderId="20" xfId="0" applyNumberFormat="1" applyFont="1" applyFill="1" applyBorder="1" applyAlignment="1" applyProtection="1">
      <alignment horizontal="center" vertical="center"/>
      <protection hidden="1"/>
    </xf>
    <xf numFmtId="2" fontId="3" fillId="3" borderId="20" xfId="0" applyNumberFormat="1" applyFont="1" applyFill="1" applyBorder="1" applyAlignment="1" applyProtection="1">
      <alignment horizontal="center" vertical="center"/>
      <protection hidden="1"/>
    </xf>
    <xf numFmtId="1" fontId="3" fillId="2" borderId="20" xfId="0" applyNumberFormat="1" applyFont="1" applyFill="1" applyBorder="1" applyAlignment="1" applyProtection="1">
      <alignment horizontal="center" vertical="center"/>
      <protection hidden="1"/>
    </xf>
    <xf numFmtId="1" fontId="5" fillId="0" borderId="19" xfId="0" applyNumberFormat="1" applyFont="1" applyFill="1" applyBorder="1" applyAlignment="1" applyProtection="1">
      <alignment horizontal="center" vertical="center"/>
      <protection hidden="1"/>
    </xf>
    <xf numFmtId="1" fontId="3" fillId="0" borderId="23" xfId="0" applyNumberFormat="1" applyFont="1" applyFill="1" applyBorder="1" applyAlignment="1" applyProtection="1">
      <alignment vertical="center"/>
      <protection hidden="1"/>
    </xf>
    <xf numFmtId="1" fontId="12" fillId="0" borderId="25" xfId="0" applyNumberFormat="1" applyFont="1" applyFill="1" applyBorder="1" applyAlignment="1" applyProtection="1">
      <alignment horizontal="center" vertical="center"/>
      <protection hidden="1"/>
    </xf>
    <xf numFmtId="49" fontId="3" fillId="0" borderId="27" xfId="0" applyNumberFormat="1" applyFont="1" applyFill="1" applyBorder="1" applyAlignment="1" applyProtection="1">
      <alignment horizontal="center" vertical="center"/>
      <protection hidden="1"/>
    </xf>
    <xf numFmtId="0" fontId="3" fillId="0" borderId="29" xfId="0" applyFont="1" applyFill="1" applyBorder="1" applyAlignment="1" applyProtection="1">
      <alignment horizontal="center" vertical="center"/>
      <protection hidden="1"/>
    </xf>
    <xf numFmtId="49" fontId="3" fillId="0" borderId="12" xfId="0" applyNumberFormat="1" applyFont="1" applyFill="1" applyBorder="1" applyAlignment="1" applyProtection="1">
      <alignment horizontal="center" vertical="center"/>
      <protection hidden="1"/>
    </xf>
    <xf numFmtId="1" fontId="12" fillId="0" borderId="31" xfId="0" applyNumberFormat="1" applyFont="1" applyFill="1" applyBorder="1" applyAlignment="1" applyProtection="1">
      <alignment horizontal="center" vertical="center"/>
      <protection hidden="1"/>
    </xf>
    <xf numFmtId="49" fontId="3" fillId="0" borderId="17" xfId="0" applyNumberFormat="1" applyFont="1" applyFill="1" applyBorder="1" applyAlignment="1" applyProtection="1">
      <alignment horizontal="center" vertical="center"/>
      <protection hidden="1"/>
    </xf>
    <xf numFmtId="1" fontId="5" fillId="3" borderId="13" xfId="0" applyNumberFormat="1" applyFont="1" applyFill="1" applyBorder="1" applyAlignment="1" applyProtection="1">
      <alignment horizontal="center" vertical="center"/>
      <protection hidden="1"/>
    </xf>
    <xf numFmtId="1" fontId="12" fillId="3" borderId="32" xfId="0" applyNumberFormat="1" applyFont="1" applyFill="1" applyBorder="1" applyAlignment="1" applyProtection="1">
      <alignment horizontal="center" vertical="center"/>
      <protection hidden="1"/>
    </xf>
    <xf numFmtId="49" fontId="3" fillId="0" borderId="22" xfId="0" applyNumberFormat="1" applyFont="1" applyFill="1" applyBorder="1" applyAlignment="1" applyProtection="1">
      <alignment horizontal="center" vertical="center"/>
      <protection hidden="1"/>
    </xf>
    <xf numFmtId="1" fontId="12" fillId="0" borderId="33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49" fontId="3" fillId="0" borderId="8" xfId="0" applyNumberFormat="1" applyFont="1" applyFill="1" applyBorder="1" applyAlignment="1" applyProtection="1">
      <alignment vertical="center"/>
      <protection hidden="1"/>
    </xf>
    <xf numFmtId="49" fontId="3" fillId="0" borderId="10" xfId="0" applyNumberFormat="1" applyFont="1" applyFill="1" applyBorder="1" applyAlignment="1" applyProtection="1">
      <alignment horizontal="center" vertical="center"/>
      <protection hidden="1"/>
    </xf>
    <xf numFmtId="2" fontId="3" fillId="0" borderId="12" xfId="0" applyNumberFormat="1" applyFont="1" applyFill="1" applyBorder="1" applyAlignment="1" applyProtection="1">
      <alignment horizontal="center" vertical="center"/>
      <protection hidden="1"/>
    </xf>
    <xf numFmtId="1" fontId="0" fillId="0" borderId="9" xfId="0" applyNumberFormat="1" applyFill="1" applyBorder="1" applyAlignment="1" applyProtection="1">
      <alignment horizontal="center" vertical="center"/>
      <protection hidden="1"/>
    </xf>
    <xf numFmtId="2" fontId="3" fillId="0" borderId="9" xfId="0" applyNumberFormat="1" applyFont="1" applyFill="1" applyBorder="1" applyAlignment="1" applyProtection="1">
      <alignment horizontal="center" vertical="center"/>
      <protection hidden="1"/>
    </xf>
    <xf numFmtId="1" fontId="11" fillId="0" borderId="10" xfId="0" applyNumberFormat="1" applyFont="1" applyFill="1" applyBorder="1" applyAlignment="1" applyProtection="1">
      <alignment horizontal="center" vertical="center"/>
      <protection hidden="1"/>
    </xf>
    <xf numFmtId="1" fontId="3" fillId="0" borderId="9" xfId="0" applyNumberFormat="1" applyFont="1" applyFill="1" applyBorder="1" applyAlignment="1" applyProtection="1">
      <alignment horizontal="center" vertical="center"/>
      <protection hidden="1"/>
    </xf>
    <xf numFmtId="1" fontId="3" fillId="0" borderId="13" xfId="0" applyNumberFormat="1" applyFont="1" applyFill="1" applyBorder="1" applyAlignment="1" applyProtection="1">
      <alignment horizontal="center" vertical="center"/>
      <protection hidden="1"/>
    </xf>
    <xf numFmtId="2" fontId="3" fillId="0" borderId="17" xfId="0" applyNumberFormat="1" applyFont="1" applyFill="1" applyBorder="1" applyAlignment="1" applyProtection="1">
      <alignment horizontal="center" vertical="center"/>
      <protection hidden="1"/>
    </xf>
    <xf numFmtId="1" fontId="11" fillId="0" borderId="9" xfId="0" applyNumberFormat="1" applyFont="1" applyFill="1" applyBorder="1" applyAlignment="1" applyProtection="1">
      <alignment horizontal="center" vertical="center"/>
      <protection hidden="1"/>
    </xf>
    <xf numFmtId="1" fontId="3" fillId="0" borderId="18" xfId="0" applyNumberFormat="1" applyFont="1" applyFill="1" applyBorder="1" applyAlignment="1" applyProtection="1">
      <alignment horizontal="center" vertical="center"/>
      <protection hidden="1"/>
    </xf>
    <xf numFmtId="1" fontId="11" fillId="0" borderId="13" xfId="0" applyNumberFormat="1" applyFont="1" applyFill="1" applyBorder="1" applyAlignment="1" applyProtection="1">
      <alignment horizontal="center" vertical="center"/>
      <protection hidden="1"/>
    </xf>
    <xf numFmtId="2" fontId="3" fillId="0" borderId="13" xfId="0" applyNumberFormat="1" applyFont="1" applyFill="1" applyBorder="1" applyAlignment="1" applyProtection="1">
      <alignment horizontal="center" vertical="center"/>
      <protection hidden="1"/>
    </xf>
    <xf numFmtId="1" fontId="3" fillId="0" borderId="10" xfId="0" applyNumberFormat="1" applyFont="1" applyFill="1" applyBorder="1" applyAlignment="1" applyProtection="1">
      <alignment horizontal="center" vertical="center"/>
      <protection hidden="1"/>
    </xf>
    <xf numFmtId="49" fontId="3" fillId="0" borderId="19" xfId="0" applyNumberFormat="1" applyFont="1" applyFill="1" applyBorder="1" applyAlignment="1" applyProtection="1">
      <alignment vertical="center"/>
      <protection hidden="1"/>
    </xf>
    <xf numFmtId="2" fontId="3" fillId="0" borderId="22" xfId="0" applyNumberFormat="1" applyFont="1" applyFill="1" applyBorder="1" applyAlignment="1" applyProtection="1">
      <alignment horizontal="center" vertical="center"/>
      <protection hidden="1"/>
    </xf>
    <xf numFmtId="1" fontId="3" fillId="0" borderId="20" xfId="0" applyNumberFormat="1" applyFont="1" applyFill="1" applyBorder="1" applyAlignment="1" applyProtection="1">
      <alignment horizontal="center" vertical="center"/>
      <protection hidden="1"/>
    </xf>
    <xf numFmtId="2" fontId="3" fillId="0" borderId="20" xfId="0" applyNumberFormat="1" applyFont="1" applyFill="1" applyBorder="1" applyAlignment="1" applyProtection="1">
      <alignment horizontal="center" vertical="center"/>
      <protection hidden="1"/>
    </xf>
    <xf numFmtId="1" fontId="3" fillId="0" borderId="24" xfId="0" applyNumberFormat="1" applyFont="1" applyFill="1" applyBorder="1" applyAlignment="1" applyProtection="1">
      <alignment horizontal="center" vertical="center"/>
      <protection hidden="1"/>
    </xf>
    <xf numFmtId="49" fontId="3" fillId="0" borderId="26" xfId="0" applyNumberFormat="1" applyFont="1" applyFill="1" applyBorder="1" applyAlignment="1" applyProtection="1">
      <alignment vertical="center"/>
      <protection hidden="1"/>
    </xf>
    <xf numFmtId="49" fontId="3" fillId="0" borderId="28" xfId="0" applyNumberFormat="1" applyFont="1" applyFill="1" applyBorder="1" applyAlignment="1" applyProtection="1">
      <alignment horizontal="center" vertical="center"/>
      <protection hidden="1"/>
    </xf>
    <xf numFmtId="0" fontId="13" fillId="0" borderId="30" xfId="0" applyFont="1" applyFill="1" applyBorder="1" applyProtection="1">
      <protection hidden="1"/>
    </xf>
    <xf numFmtId="49" fontId="3" fillId="0" borderId="30" xfId="0" applyNumberFormat="1" applyFont="1" applyFill="1" applyBorder="1" applyAlignment="1" applyProtection="1">
      <alignment vertical="center"/>
      <protection hidden="1"/>
    </xf>
    <xf numFmtId="0" fontId="13" fillId="0" borderId="19" xfId="0" applyFont="1" applyFill="1" applyBorder="1" applyProtection="1">
      <protection hidden="1"/>
    </xf>
    <xf numFmtId="49" fontId="8" fillId="0" borderId="9" xfId="0" applyNumberFormat="1" applyFont="1" applyFill="1" applyBorder="1" applyAlignment="1" applyProtection="1">
      <alignment horizontal="center" vertical="center"/>
      <protection hidden="1"/>
    </xf>
    <xf numFmtId="49" fontId="8" fillId="0" borderId="2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left"/>
      <protection hidden="1"/>
    </xf>
    <xf numFmtId="0" fontId="15" fillId="0" borderId="38" xfId="0" applyFont="1" applyFill="1" applyBorder="1" applyAlignment="1" applyProtection="1">
      <alignment horizontal="center"/>
      <protection hidden="1"/>
    </xf>
    <xf numFmtId="0" fontId="15" fillId="0" borderId="19" xfId="0" applyFont="1" applyFill="1" applyBorder="1" applyAlignment="1" applyProtection="1">
      <alignment horizontal="center" vertical="top" wrapText="1"/>
      <protection hidden="1"/>
    </xf>
    <xf numFmtId="44" fontId="0" fillId="0" borderId="0" xfId="1" applyFont="1" applyFill="1" applyBorder="1" applyAlignment="1" applyProtection="1">
      <alignment horizontal="center" vertical="center" textRotation="90" readingOrder="2"/>
      <protection hidden="1"/>
    </xf>
    <xf numFmtId="0" fontId="14" fillId="0" borderId="42" xfId="0" applyFont="1" applyFill="1" applyBorder="1" applyAlignment="1" applyProtection="1">
      <alignment horizontal="center" vertical="center"/>
      <protection hidden="1"/>
    </xf>
    <xf numFmtId="1" fontId="17" fillId="0" borderId="8" xfId="0" applyNumberFormat="1" applyFont="1" applyFill="1" applyBorder="1" applyAlignment="1" applyProtection="1">
      <alignment horizontal="center" vertical="center"/>
      <protection hidden="1"/>
    </xf>
    <xf numFmtId="0" fontId="17" fillId="0" borderId="11" xfId="0" applyFont="1" applyFill="1" applyBorder="1" applyAlignment="1" applyProtection="1">
      <alignment horizontal="center" vertical="center"/>
      <protection hidden="1"/>
    </xf>
    <xf numFmtId="0" fontId="18" fillId="0" borderId="43" xfId="0" applyFont="1" applyFill="1" applyBorder="1" applyAlignment="1" applyProtection="1">
      <alignment horizontal="center" vertical="center"/>
      <protection hidden="1"/>
    </xf>
    <xf numFmtId="0" fontId="19" fillId="0" borderId="44" xfId="0" applyFont="1" applyFill="1" applyBorder="1" applyAlignment="1" applyProtection="1">
      <alignment horizontal="center" vertical="center"/>
      <protection hidden="1"/>
    </xf>
    <xf numFmtId="1" fontId="18" fillId="0" borderId="43" xfId="0" applyNumberFormat="1" applyFont="1" applyFill="1" applyBorder="1" applyAlignment="1" applyProtection="1">
      <alignment horizontal="center" vertical="center"/>
      <protection hidden="1"/>
    </xf>
    <xf numFmtId="0" fontId="19" fillId="0" borderId="11" xfId="0" applyFont="1" applyFill="1" applyBorder="1" applyAlignment="1" applyProtection="1">
      <alignment horizontal="center" vertical="center"/>
      <protection hidden="1"/>
    </xf>
    <xf numFmtId="0" fontId="14" fillId="0" borderId="45" xfId="0" applyFont="1" applyFill="1" applyBorder="1" applyAlignment="1" applyProtection="1">
      <alignment horizontal="center" vertical="center"/>
      <protection hidden="1"/>
    </xf>
    <xf numFmtId="1" fontId="17" fillId="0" borderId="30" xfId="0" applyNumberFormat="1" applyFont="1" applyFill="1" applyBorder="1" applyAlignment="1" applyProtection="1">
      <alignment horizontal="center" vertical="center"/>
      <protection hidden="1"/>
    </xf>
    <xf numFmtId="0" fontId="20" fillId="0" borderId="11" xfId="0" applyFont="1" applyFill="1" applyBorder="1" applyAlignment="1" applyProtection="1">
      <alignment horizontal="center" vertical="center"/>
      <protection hidden="1"/>
    </xf>
    <xf numFmtId="0" fontId="21" fillId="0" borderId="11" xfId="0" applyFont="1" applyFill="1" applyBorder="1" applyAlignment="1" applyProtection="1">
      <alignment horizontal="center" vertical="center"/>
      <protection hidden="1"/>
    </xf>
    <xf numFmtId="0" fontId="14" fillId="0" borderId="46" xfId="0" applyFont="1" applyFill="1" applyBorder="1" applyAlignment="1" applyProtection="1">
      <alignment horizontal="center" vertical="center"/>
      <protection hidden="1"/>
    </xf>
    <xf numFmtId="1" fontId="17" fillId="0" borderId="19" xfId="0" applyNumberFormat="1" applyFont="1" applyFill="1" applyBorder="1" applyAlignment="1" applyProtection="1">
      <alignment horizontal="center" vertical="center"/>
      <protection hidden="1"/>
    </xf>
    <xf numFmtId="0" fontId="17" fillId="0" borderId="21" xfId="0" applyFont="1" applyFill="1" applyBorder="1" applyAlignment="1" applyProtection="1">
      <alignment horizontal="center" vertical="center"/>
      <protection hidden="1"/>
    </xf>
    <xf numFmtId="0" fontId="18" fillId="0" borderId="47" xfId="0" applyFont="1" applyFill="1" applyBorder="1" applyAlignment="1" applyProtection="1">
      <alignment horizontal="center" vertical="center"/>
      <protection hidden="1"/>
    </xf>
    <xf numFmtId="0" fontId="19" fillId="0" borderId="48" xfId="0" applyFont="1" applyFill="1" applyBorder="1" applyAlignment="1" applyProtection="1">
      <alignment horizontal="center" vertical="center"/>
      <protection hidden="1"/>
    </xf>
    <xf numFmtId="1" fontId="18" fillId="0" borderId="19" xfId="0" applyNumberFormat="1" applyFont="1" applyFill="1" applyBorder="1" applyAlignment="1" applyProtection="1">
      <alignment horizontal="center" vertical="center"/>
      <protection hidden="1"/>
    </xf>
    <xf numFmtId="0" fontId="22" fillId="0" borderId="21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top" wrapText="1"/>
      <protection hidden="1"/>
    </xf>
    <xf numFmtId="0" fontId="10" fillId="4" borderId="6" xfId="0" applyFont="1" applyFill="1" applyBorder="1" applyAlignment="1" applyProtection="1">
      <alignment horizontal="center"/>
      <protection hidden="1"/>
    </xf>
    <xf numFmtId="0" fontId="10" fillId="4" borderId="3" xfId="0" applyFont="1" applyFill="1" applyBorder="1" applyAlignment="1" applyProtection="1">
      <alignment horizontal="center"/>
      <protection hidden="1"/>
    </xf>
    <xf numFmtId="0" fontId="8" fillId="0" borderId="49" xfId="0" applyFont="1" applyFill="1" applyBorder="1" applyAlignment="1" applyProtection="1">
      <alignment horizontal="center" vertical="center" wrapText="1"/>
      <protection hidden="1"/>
    </xf>
    <xf numFmtId="49" fontId="8" fillId="0" borderId="10" xfId="0" applyNumberFormat="1" applyFont="1" applyFill="1" applyBorder="1" applyAlignment="1" applyProtection="1">
      <alignment horizontal="center" vertical="center"/>
      <protection hidden="1"/>
    </xf>
    <xf numFmtId="1" fontId="5" fillId="4" borderId="9" xfId="0" applyNumberFormat="1" applyFont="1" applyFill="1" applyBorder="1" applyAlignment="1" applyProtection="1">
      <alignment horizontal="center" vertical="center"/>
      <protection hidden="1"/>
    </xf>
    <xf numFmtId="1" fontId="3" fillId="4" borderId="9" xfId="0" applyNumberFormat="1" applyFont="1" applyFill="1" applyBorder="1" applyAlignment="1" applyProtection="1">
      <alignment horizontal="center" vertical="center"/>
      <protection hidden="1"/>
    </xf>
    <xf numFmtId="1" fontId="5" fillId="0" borderId="44" xfId="0" applyNumberFormat="1" applyFont="1" applyFill="1" applyBorder="1" applyAlignment="1" applyProtection="1">
      <alignment horizontal="center" vertical="center"/>
      <protection hidden="1"/>
    </xf>
    <xf numFmtId="1" fontId="3" fillId="0" borderId="50" xfId="0" applyNumberFormat="1" applyFont="1" applyFill="1" applyBorder="1" applyAlignment="1" applyProtection="1">
      <alignment horizontal="center" vertical="center"/>
      <protection hidden="1"/>
    </xf>
    <xf numFmtId="49" fontId="8" fillId="0" borderId="18" xfId="0" applyNumberFormat="1" applyFont="1" applyFill="1" applyBorder="1" applyAlignment="1" applyProtection="1">
      <alignment horizontal="center" vertical="center"/>
      <protection hidden="1"/>
    </xf>
    <xf numFmtId="1" fontId="5" fillId="4" borderId="10" xfId="0" applyNumberFormat="1" applyFont="1" applyFill="1" applyBorder="1" applyAlignment="1" applyProtection="1">
      <alignment horizontal="center" vertical="center"/>
      <protection hidden="1"/>
    </xf>
    <xf numFmtId="1" fontId="5" fillId="3" borderId="45" xfId="0" applyNumberFormat="1" applyFont="1" applyFill="1" applyBorder="1" applyAlignment="1" applyProtection="1">
      <alignment horizontal="center" vertical="center"/>
      <protection hidden="1"/>
    </xf>
    <xf numFmtId="1" fontId="5" fillId="4" borderId="13" xfId="0" applyNumberFormat="1" applyFont="1" applyFill="1" applyBorder="1" applyAlignment="1" applyProtection="1">
      <alignment horizontal="center" vertical="center"/>
      <protection hidden="1"/>
    </xf>
    <xf numFmtId="49" fontId="8" fillId="0" borderId="24" xfId="0" applyNumberFormat="1" applyFont="1" applyFill="1" applyBorder="1" applyAlignment="1" applyProtection="1">
      <alignment horizontal="center" vertical="center"/>
      <protection hidden="1"/>
    </xf>
    <xf numFmtId="1" fontId="5" fillId="4" borderId="20" xfId="0" applyNumberFormat="1" applyFont="1" applyFill="1" applyBorder="1" applyAlignment="1" applyProtection="1">
      <alignment horizontal="center" vertical="center"/>
      <protection hidden="1"/>
    </xf>
    <xf numFmtId="1" fontId="3" fillId="4" borderId="20" xfId="0" applyNumberFormat="1" applyFont="1" applyFill="1" applyBorder="1" applyAlignment="1" applyProtection="1">
      <alignment horizontal="center" vertical="center"/>
      <protection hidden="1"/>
    </xf>
    <xf numFmtId="1" fontId="5" fillId="4" borderId="24" xfId="0" applyNumberFormat="1" applyFont="1" applyFill="1" applyBorder="1" applyAlignment="1" applyProtection="1">
      <alignment horizontal="center" vertical="center"/>
      <protection hidden="1"/>
    </xf>
    <xf numFmtId="1" fontId="5" fillId="0" borderId="48" xfId="0" applyNumberFormat="1" applyFont="1" applyFill="1" applyBorder="1" applyAlignment="1" applyProtection="1">
      <alignment horizontal="center" vertical="center"/>
      <protection hidden="1"/>
    </xf>
    <xf numFmtId="1" fontId="3" fillId="0" borderId="51" xfId="0" applyNumberFormat="1" applyFont="1" applyFill="1" applyBorder="1" applyAlignment="1" applyProtection="1">
      <alignment horizontal="center" vertical="center"/>
      <protection hidden="1"/>
    </xf>
    <xf numFmtId="1" fontId="3" fillId="0" borderId="15" xfId="0" applyNumberFormat="1" applyFont="1" applyFill="1" applyBorder="1" applyAlignment="1" applyProtection="1">
      <alignment horizontal="center" vertical="center"/>
      <protection hidden="1"/>
    </xf>
    <xf numFmtId="1" fontId="3" fillId="0" borderId="25" xfId="0" applyNumberFormat="1" applyFont="1" applyFill="1" applyBorder="1" applyAlignment="1" applyProtection="1">
      <alignment horizontal="center" vertical="center"/>
      <protection hidden="1"/>
    </xf>
    <xf numFmtId="49" fontId="8" fillId="0" borderId="13" xfId="0" applyNumberFormat="1" applyFont="1" applyFill="1" applyBorder="1" applyAlignment="1" applyProtection="1">
      <alignment horizontal="center" vertical="center"/>
      <protection hidden="1"/>
    </xf>
    <xf numFmtId="49" fontId="8" fillId="0" borderId="12" xfId="0" applyNumberFormat="1" applyFont="1" applyFill="1" applyBorder="1" applyAlignment="1" applyProtection="1">
      <alignment horizontal="center" vertical="center"/>
      <protection hidden="1"/>
    </xf>
    <xf numFmtId="1" fontId="3" fillId="0" borderId="52" xfId="0" applyNumberFormat="1" applyFont="1" applyFill="1" applyBorder="1" applyAlignment="1" applyProtection="1">
      <alignment horizontal="center" vertical="center"/>
      <protection hidden="1"/>
    </xf>
    <xf numFmtId="49" fontId="8" fillId="0" borderId="17" xfId="0" applyNumberFormat="1" applyFont="1" applyFill="1" applyBorder="1" applyAlignment="1" applyProtection="1">
      <alignment horizontal="center" vertical="center"/>
      <protection hidden="1"/>
    </xf>
    <xf numFmtId="49" fontId="8" fillId="0" borderId="22" xfId="0" applyNumberFormat="1" applyFont="1" applyFill="1" applyBorder="1" applyAlignment="1" applyProtection="1">
      <alignment horizontal="center" vertical="center"/>
      <protection hidden="1"/>
    </xf>
    <xf numFmtId="1" fontId="5" fillId="4" borderId="18" xfId="0" applyNumberFormat="1" applyFont="1" applyFill="1" applyBorder="1" applyAlignment="1" applyProtection="1">
      <alignment horizontal="center" vertical="center"/>
      <protection hidden="1"/>
    </xf>
    <xf numFmtId="1" fontId="5" fillId="0" borderId="53" xfId="0" applyNumberFormat="1" applyFont="1" applyFill="1" applyBorder="1" applyAlignment="1" applyProtection="1">
      <alignment horizontal="center" vertical="center"/>
      <protection hidden="1"/>
    </xf>
    <xf numFmtId="1" fontId="5" fillId="4" borderId="23" xfId="0" applyNumberFormat="1" applyFont="1" applyFill="1" applyBorder="1" applyAlignment="1" applyProtection="1">
      <alignment horizontal="center" vertical="center"/>
      <protection hidden="1"/>
    </xf>
    <xf numFmtId="1" fontId="5" fillId="4" borderId="54" xfId="0" applyNumberFormat="1" applyFont="1" applyFill="1" applyBorder="1" applyAlignment="1" applyProtection="1">
      <alignment horizontal="center" vertical="center"/>
      <protection hidden="1"/>
    </xf>
    <xf numFmtId="1" fontId="5" fillId="0" borderId="40" xfId="0" applyNumberFormat="1" applyFont="1" applyFill="1" applyBorder="1" applyAlignment="1" applyProtection="1">
      <alignment horizontal="center"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9" fillId="0" borderId="3" xfId="0" applyFont="1" applyFill="1" applyBorder="1" applyAlignment="1" applyProtection="1">
      <alignment horizontal="center" vertical="top" wrapText="1"/>
      <protection hidden="1"/>
    </xf>
    <xf numFmtId="2" fontId="0" fillId="0" borderId="13" xfId="0" applyNumberFormat="1" applyFill="1" applyBorder="1" applyAlignment="1" applyProtection="1">
      <alignment horizontal="center" vertical="center"/>
      <protection hidden="1"/>
    </xf>
    <xf numFmtId="2" fontId="0" fillId="0" borderId="20" xfId="0" applyNumberFormat="1" applyFill="1" applyBorder="1" applyAlignment="1" applyProtection="1">
      <alignment horizontal="center" vertical="center"/>
      <protection hidden="1"/>
    </xf>
    <xf numFmtId="49" fontId="3" fillId="0" borderId="18" xfId="0" applyNumberFormat="1" applyFont="1" applyFill="1" applyBorder="1" applyAlignment="1" applyProtection="1">
      <alignment horizontal="center" vertical="center"/>
      <protection hidden="1"/>
    </xf>
    <xf numFmtId="49" fontId="3" fillId="0" borderId="45" xfId="0" applyNumberFormat="1" applyFont="1" applyFill="1" applyBorder="1" applyAlignment="1" applyProtection="1">
      <alignment vertical="center"/>
      <protection hidden="1"/>
    </xf>
    <xf numFmtId="49" fontId="3" fillId="0" borderId="46" xfId="0" applyNumberFormat="1" applyFont="1" applyFill="1" applyBorder="1" applyAlignment="1" applyProtection="1">
      <alignment vertical="center"/>
      <protection hidden="1"/>
    </xf>
    <xf numFmtId="49" fontId="3" fillId="0" borderId="24" xfId="0" applyNumberFormat="1" applyFont="1" applyFill="1" applyBorder="1" applyAlignment="1" applyProtection="1">
      <alignment horizontal="center" vertical="center"/>
      <protection hidden="1"/>
    </xf>
    <xf numFmtId="2" fontId="3" fillId="0" borderId="19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24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25" fillId="0" borderId="0" xfId="0" applyFont="1" applyAlignment="1"/>
    <xf numFmtId="0" fontId="25" fillId="0" borderId="0" xfId="0" applyFont="1" applyAlignment="1">
      <alignment horizontal="left"/>
    </xf>
    <xf numFmtId="0" fontId="0" fillId="0" borderId="0" xfId="0" applyAlignment="1">
      <alignment horizontal="center"/>
    </xf>
    <xf numFmtId="1" fontId="3" fillId="0" borderId="0" xfId="0" applyNumberFormat="1" applyFont="1" applyFill="1" applyBorder="1" applyAlignment="1" applyProtection="1">
      <alignment horizontal="left" vertical="center"/>
      <protection hidden="1"/>
    </xf>
    <xf numFmtId="1" fontId="3" fillId="0" borderId="0" xfId="0" applyNumberFormat="1" applyFont="1" applyFill="1" applyAlignment="1" applyProtection="1">
      <alignment horizontal="center" vertical="center"/>
      <protection hidden="1"/>
    </xf>
    <xf numFmtId="1" fontId="3" fillId="0" borderId="0" xfId="0" applyNumberFormat="1" applyFont="1" applyFill="1" applyAlignment="1" applyProtection="1">
      <alignment horizontal="left" vertical="center"/>
      <protection hidden="1"/>
    </xf>
    <xf numFmtId="1" fontId="4" fillId="0" borderId="0" xfId="0" applyNumberFormat="1" applyFont="1" applyFill="1" applyAlignment="1" applyProtection="1">
      <alignment horizontal="center" vertical="center"/>
      <protection hidden="1"/>
    </xf>
    <xf numFmtId="1" fontId="5" fillId="0" borderId="0" xfId="0" applyNumberFormat="1" applyFont="1" applyFill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Alignment="1" applyProtection="1">
      <alignment horizontal="left" vertical="center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14" fillId="0" borderId="34" xfId="0" applyFont="1" applyFill="1" applyBorder="1" applyAlignment="1" applyProtection="1">
      <alignment horizontal="center" vertical="center"/>
      <protection hidden="1"/>
    </xf>
    <xf numFmtId="0" fontId="14" fillId="0" borderId="37" xfId="0" applyFont="1" applyFill="1" applyBorder="1" applyAlignment="1" applyProtection="1">
      <alignment horizontal="center" vertical="center"/>
      <protection hidden="1"/>
    </xf>
    <xf numFmtId="0" fontId="14" fillId="0" borderId="40" xfId="0" applyFont="1" applyFill="1" applyBorder="1" applyAlignment="1" applyProtection="1">
      <alignment horizontal="center" vertical="center"/>
      <protection hidden="1"/>
    </xf>
    <xf numFmtId="0" fontId="14" fillId="0" borderId="35" xfId="0" applyFont="1" applyFill="1" applyBorder="1" applyAlignment="1" applyProtection="1">
      <alignment horizontal="center" vertical="center"/>
      <protection hidden="1"/>
    </xf>
    <xf numFmtId="0" fontId="14" fillId="0" borderId="36" xfId="0" applyFont="1" applyFill="1" applyBorder="1" applyAlignment="1" applyProtection="1">
      <alignment horizontal="center" vertical="center"/>
      <protection hidden="1"/>
    </xf>
    <xf numFmtId="0" fontId="14" fillId="0" borderId="7" xfId="0" applyFont="1" applyFill="1" applyBorder="1" applyAlignment="1" applyProtection="1">
      <alignment horizontal="center" vertical="center"/>
      <protection hidden="1"/>
    </xf>
    <xf numFmtId="0" fontId="14" fillId="0" borderId="39" xfId="0" applyFont="1" applyFill="1" applyBorder="1" applyAlignment="1" applyProtection="1">
      <alignment horizontal="center" vertical="center" wrapText="1"/>
      <protection hidden="1"/>
    </xf>
    <xf numFmtId="0" fontId="14" fillId="0" borderId="25" xfId="0" applyFont="1" applyFill="1" applyBorder="1" applyAlignment="1" applyProtection="1">
      <alignment horizontal="center" vertical="center" wrapText="1"/>
      <protection hidden="1"/>
    </xf>
    <xf numFmtId="0" fontId="16" fillId="0" borderId="39" xfId="0" applyFont="1" applyFill="1" applyBorder="1" applyAlignment="1" applyProtection="1">
      <alignment horizontal="center" vertical="center" wrapText="1"/>
      <protection hidden="1"/>
    </xf>
    <xf numFmtId="0" fontId="16" fillId="0" borderId="25" xfId="0" applyFont="1" applyFill="1" applyBorder="1" applyAlignment="1" applyProtection="1">
      <alignment horizontal="center" vertical="center" wrapText="1"/>
      <protection hidden="1"/>
    </xf>
    <xf numFmtId="0" fontId="16" fillId="0" borderId="34" xfId="0" applyFont="1" applyFill="1" applyBorder="1" applyAlignment="1" applyProtection="1">
      <alignment horizontal="center" vertical="center" wrapText="1"/>
      <protection hidden="1"/>
    </xf>
    <xf numFmtId="0" fontId="16" fillId="0" borderId="40" xfId="0" applyFont="1" applyFill="1" applyBorder="1" applyAlignment="1" applyProtection="1">
      <alignment horizontal="center" vertical="center" wrapText="1"/>
      <protection hidden="1"/>
    </xf>
    <xf numFmtId="0" fontId="15" fillId="0" borderId="34" xfId="0" applyFont="1" applyFill="1" applyBorder="1" applyAlignment="1" applyProtection="1">
      <alignment horizontal="center" vertical="center" wrapText="1"/>
      <protection hidden="1"/>
    </xf>
    <xf numFmtId="0" fontId="15" fillId="0" borderId="40" xfId="0" applyFont="1" applyFill="1" applyBorder="1" applyAlignment="1" applyProtection="1">
      <alignment horizontal="center" vertical="center" wrapText="1"/>
      <protection hidden="1"/>
    </xf>
    <xf numFmtId="0" fontId="16" fillId="0" borderId="38" xfId="0" applyFont="1" applyFill="1" applyBorder="1" applyAlignment="1" applyProtection="1">
      <alignment horizontal="center" vertical="center" wrapText="1"/>
      <protection hidden="1"/>
    </xf>
    <xf numFmtId="0" fontId="16" fillId="0" borderId="41" xfId="0" applyFont="1" applyFill="1" applyBorder="1" applyAlignment="1" applyProtection="1">
      <alignment horizontal="center" vertical="center" wrapText="1"/>
      <protection hidden="1"/>
    </xf>
    <xf numFmtId="0" fontId="15" fillId="0" borderId="39" xfId="0" applyFont="1" applyFill="1" applyBorder="1" applyAlignment="1" applyProtection="1">
      <alignment horizontal="center" vertical="center" wrapText="1"/>
      <protection hidden="1"/>
    </xf>
    <xf numFmtId="0" fontId="15" fillId="0" borderId="25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803082</xdr:colOff>
      <xdr:row>3</xdr:row>
      <xdr:rowOff>23854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3082" cy="500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970059</xdr:colOff>
      <xdr:row>4</xdr:row>
      <xdr:rowOff>0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70059" cy="636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86;&#1080;%20&#1076;&#1086;&#1082;&#1091;&#1084;&#1077;&#1085;&#1090;&#1099;\&#1057;&#1055;&#1040;&#1056;&#1058;&#1040;&#1050;&#1048;&#1040;&#1044;&#1040;%20&#1064;&#1050;&#1054;&#1051;&#1068;&#1053;&#1048;&#1050;&#1054;&#1042;\XV%20&#1057;&#1087;&#1072;&#1088;&#1090;&#1072;&#1082;&#1080;&#1072;&#1076;&#1072;%20&#1096;&#1082;&#1086;&#1083;&#1100;&#1085;&#1080;&#1082;&#1086;&#1074;%20&#1057;&#1085;&#1077;&#1078;&#1080;&#1085;&#1089;&#1082;&#1072;%202018-2019%20&#1091;&#1095;.&#1075;&#1086;&#1076;\&#1052;&#1085;&#1086;&#1075;&#1086;&#1073;&#1086;&#1088;&#1100;&#1077;%20&#1043;&#1058;&#1054;\2018-2019_Mnogoborye_GTO_Protokol_XV%20Spartakia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za"/>
      <sheetName val="Prot_Jun"/>
      <sheetName val="PR_M9-10"/>
      <sheetName val="II ст.3-4клМ"/>
      <sheetName val="PR_M11-12"/>
      <sheetName val="III  ст.5-6клМ"/>
      <sheetName val="PR_M13-15"/>
      <sheetName val="IV ст7-9клМ"/>
      <sheetName val="PR_M16-17"/>
      <sheetName val="V ст10-11клМ"/>
      <sheetName val="Prot_Dev"/>
      <sheetName val="PR_D9-10"/>
      <sheetName val="II ст.3-4клД"/>
      <sheetName val="PR_D11-12"/>
      <sheetName val="III  ст.5-6клД"/>
      <sheetName val="PR_D13-15"/>
      <sheetName val="IV ст7-9клД"/>
      <sheetName val="PR_D16-17"/>
      <sheetName val="V ст10-11клД"/>
      <sheetName val="Итоги ГТО"/>
      <sheetName val="Номера"/>
      <sheetName val="Награждение"/>
      <sheetName val="Судьи МнГТО"/>
      <sheetName val="Победители Призёры"/>
    </sheetNames>
    <sheetDataSet>
      <sheetData sheetId="0">
        <row r="3">
          <cell r="A3">
            <v>0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-20</v>
          </cell>
          <cell r="J3">
            <v>0</v>
          </cell>
          <cell r="K3">
            <v>0</v>
          </cell>
          <cell r="L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-10</v>
          </cell>
          <cell r="W3">
            <v>0</v>
          </cell>
          <cell r="X3">
            <v>0</v>
          </cell>
          <cell r="Y3">
            <v>0</v>
          </cell>
        </row>
        <row r="4">
          <cell r="A4">
            <v>7.2</v>
          </cell>
          <cell r="B4">
            <v>10.7</v>
          </cell>
          <cell r="C4">
            <v>3.3</v>
          </cell>
          <cell r="D4">
            <v>4.5</v>
          </cell>
          <cell r="E4">
            <v>5.5</v>
          </cell>
          <cell r="F4">
            <v>100</v>
          </cell>
          <cell r="G4">
            <v>70</v>
          </cell>
          <cell r="H4">
            <v>10</v>
          </cell>
          <cell r="I4">
            <v>-10</v>
          </cell>
          <cell r="J4">
            <v>1</v>
          </cell>
          <cell r="K4">
            <v>3</v>
          </cell>
          <cell r="L4">
            <v>1</v>
          </cell>
          <cell r="N4">
            <v>7.8</v>
          </cell>
          <cell r="O4">
            <v>12.3</v>
          </cell>
          <cell r="P4">
            <v>3.5</v>
          </cell>
          <cell r="Q4">
            <v>5.0999999999999996</v>
          </cell>
          <cell r="R4">
            <v>6.4</v>
          </cell>
          <cell r="S4">
            <v>100</v>
          </cell>
          <cell r="T4">
            <v>60</v>
          </cell>
          <cell r="U4">
            <v>3</v>
          </cell>
          <cell r="V4">
            <v>-5</v>
          </cell>
          <cell r="X4">
            <v>2</v>
          </cell>
          <cell r="Y4">
            <v>1</v>
          </cell>
        </row>
        <row r="5">
          <cell r="B5" t="str">
            <v>-</v>
          </cell>
          <cell r="C5">
            <v>3.32</v>
          </cell>
          <cell r="D5">
            <v>4.51</v>
          </cell>
          <cell r="E5">
            <v>5.52</v>
          </cell>
          <cell r="F5">
            <v>99</v>
          </cell>
          <cell r="G5">
            <v>76</v>
          </cell>
          <cell r="H5">
            <v>11</v>
          </cell>
          <cell r="I5">
            <v>-9</v>
          </cell>
          <cell r="J5">
            <v>2</v>
          </cell>
          <cell r="K5">
            <v>6</v>
          </cell>
          <cell r="L5">
            <v>2</v>
          </cell>
          <cell r="O5" t="str">
            <v>-</v>
          </cell>
          <cell r="P5">
            <v>3.52</v>
          </cell>
          <cell r="Q5">
            <v>5.1100000000000003</v>
          </cell>
          <cell r="R5">
            <v>6.42</v>
          </cell>
          <cell r="S5">
            <v>99</v>
          </cell>
          <cell r="T5">
            <v>66</v>
          </cell>
          <cell r="U5">
            <v>4</v>
          </cell>
          <cell r="V5">
            <v>-4</v>
          </cell>
          <cell r="W5">
            <v>1</v>
          </cell>
          <cell r="X5">
            <v>4</v>
          </cell>
          <cell r="Y5">
            <v>2</v>
          </cell>
        </row>
        <row r="6">
          <cell r="B6" t="str">
            <v>-</v>
          </cell>
          <cell r="C6">
            <v>3.34</v>
          </cell>
          <cell r="D6">
            <v>4.5199999999999996</v>
          </cell>
          <cell r="E6">
            <v>5.54</v>
          </cell>
          <cell r="F6">
            <v>98</v>
          </cell>
          <cell r="G6">
            <v>81</v>
          </cell>
          <cell r="H6">
            <v>12</v>
          </cell>
          <cell r="J6">
            <v>3</v>
          </cell>
          <cell r="K6">
            <v>9</v>
          </cell>
          <cell r="L6">
            <v>3</v>
          </cell>
          <cell r="O6">
            <v>12.4</v>
          </cell>
          <cell r="P6">
            <v>3.54</v>
          </cell>
          <cell r="Q6">
            <v>5.12</v>
          </cell>
          <cell r="R6">
            <v>6.44</v>
          </cell>
          <cell r="S6">
            <v>98</v>
          </cell>
          <cell r="T6">
            <v>71</v>
          </cell>
          <cell r="U6">
            <v>5</v>
          </cell>
          <cell r="X6">
            <v>6</v>
          </cell>
          <cell r="Y6">
            <v>3</v>
          </cell>
        </row>
        <row r="7">
          <cell r="A7">
            <v>7.3</v>
          </cell>
          <cell r="B7">
            <v>10.8</v>
          </cell>
          <cell r="C7">
            <v>3.36</v>
          </cell>
          <cell r="D7">
            <v>4.53</v>
          </cell>
          <cell r="E7">
            <v>5.56</v>
          </cell>
          <cell r="F7">
            <v>97</v>
          </cell>
          <cell r="G7">
            <v>86</v>
          </cell>
          <cell r="H7">
            <v>13</v>
          </cell>
          <cell r="I7">
            <v>-8</v>
          </cell>
          <cell r="J7">
            <v>4</v>
          </cell>
          <cell r="K7">
            <v>12</v>
          </cell>
          <cell r="L7">
            <v>4</v>
          </cell>
          <cell r="N7">
            <v>7.9</v>
          </cell>
          <cell r="O7" t="str">
            <v>-</v>
          </cell>
          <cell r="P7">
            <v>3.56</v>
          </cell>
          <cell r="Q7">
            <v>5.13</v>
          </cell>
          <cell r="R7">
            <v>6.46</v>
          </cell>
          <cell r="S7">
            <v>97</v>
          </cell>
          <cell r="T7">
            <v>76</v>
          </cell>
          <cell r="U7">
            <v>5.8</v>
          </cell>
          <cell r="V7">
            <v>-3</v>
          </cell>
          <cell r="W7">
            <v>2</v>
          </cell>
          <cell r="X7">
            <v>8</v>
          </cell>
          <cell r="Y7">
            <v>4</v>
          </cell>
        </row>
        <row r="8">
          <cell r="B8" t="str">
            <v>-</v>
          </cell>
          <cell r="C8">
            <v>3.38</v>
          </cell>
          <cell r="D8">
            <v>4.54</v>
          </cell>
          <cell r="E8">
            <v>5.58</v>
          </cell>
          <cell r="F8">
            <v>96</v>
          </cell>
          <cell r="G8">
            <v>90</v>
          </cell>
          <cell r="H8">
            <v>14</v>
          </cell>
          <cell r="J8">
            <v>5</v>
          </cell>
          <cell r="K8">
            <v>15</v>
          </cell>
          <cell r="L8">
            <v>5</v>
          </cell>
          <cell r="O8">
            <v>12.5</v>
          </cell>
          <cell r="P8">
            <v>3.58</v>
          </cell>
          <cell r="Q8">
            <v>5.14</v>
          </cell>
          <cell r="R8">
            <v>6.48</v>
          </cell>
          <cell r="S8">
            <v>96</v>
          </cell>
          <cell r="T8">
            <v>80</v>
          </cell>
          <cell r="U8">
            <v>6.5</v>
          </cell>
          <cell r="X8">
            <v>10</v>
          </cell>
          <cell r="Y8">
            <v>5</v>
          </cell>
        </row>
        <row r="9">
          <cell r="B9" t="str">
            <v>-</v>
          </cell>
          <cell r="C9">
            <v>3.4</v>
          </cell>
          <cell r="D9">
            <v>4.55</v>
          </cell>
          <cell r="E9">
            <v>6</v>
          </cell>
          <cell r="F9">
            <v>95</v>
          </cell>
          <cell r="G9">
            <v>94</v>
          </cell>
          <cell r="H9">
            <v>15</v>
          </cell>
          <cell r="I9">
            <v>-7</v>
          </cell>
          <cell r="J9">
            <v>6</v>
          </cell>
          <cell r="K9">
            <v>18</v>
          </cell>
          <cell r="L9">
            <v>6</v>
          </cell>
          <cell r="O9" t="str">
            <v>-</v>
          </cell>
          <cell r="P9">
            <v>4</v>
          </cell>
          <cell r="Q9">
            <v>5.15</v>
          </cell>
          <cell r="R9">
            <v>6.5</v>
          </cell>
          <cell r="S9">
            <v>95</v>
          </cell>
          <cell r="T9">
            <v>84</v>
          </cell>
          <cell r="U9">
            <v>7.2</v>
          </cell>
          <cell r="V9">
            <v>-2</v>
          </cell>
          <cell r="W9">
            <v>3</v>
          </cell>
          <cell r="X9">
            <v>12</v>
          </cell>
          <cell r="Y9">
            <v>6</v>
          </cell>
        </row>
        <row r="10">
          <cell r="A10">
            <v>7.4</v>
          </cell>
          <cell r="B10">
            <v>10.9</v>
          </cell>
          <cell r="C10">
            <v>3.42</v>
          </cell>
          <cell r="D10">
            <v>4.5599999999999996</v>
          </cell>
          <cell r="E10">
            <v>6.02</v>
          </cell>
          <cell r="F10">
            <v>94</v>
          </cell>
          <cell r="G10">
            <v>98</v>
          </cell>
          <cell r="H10">
            <v>16</v>
          </cell>
          <cell r="J10">
            <v>7</v>
          </cell>
          <cell r="K10">
            <v>20</v>
          </cell>
          <cell r="L10">
            <v>7</v>
          </cell>
          <cell r="N10">
            <v>8</v>
          </cell>
          <cell r="O10">
            <v>12.6</v>
          </cell>
          <cell r="P10">
            <v>4.0199999999999996</v>
          </cell>
          <cell r="Q10">
            <v>5.16</v>
          </cell>
          <cell r="R10">
            <v>6.52</v>
          </cell>
          <cell r="S10">
            <v>94</v>
          </cell>
          <cell r="T10">
            <v>88</v>
          </cell>
          <cell r="U10">
            <v>7.9</v>
          </cell>
          <cell r="X10">
            <v>14</v>
          </cell>
          <cell r="Y10">
            <v>7</v>
          </cell>
        </row>
        <row r="11">
          <cell r="B11" t="str">
            <v>-</v>
          </cell>
          <cell r="C11">
            <v>3.44</v>
          </cell>
          <cell r="D11">
            <v>4.57</v>
          </cell>
          <cell r="E11">
            <v>6.04</v>
          </cell>
          <cell r="F11">
            <v>93</v>
          </cell>
          <cell r="G11">
            <v>102</v>
          </cell>
          <cell r="H11">
            <v>17</v>
          </cell>
          <cell r="I11">
            <v>-6</v>
          </cell>
          <cell r="J11">
            <v>8</v>
          </cell>
          <cell r="K11">
            <v>22</v>
          </cell>
          <cell r="L11">
            <v>8</v>
          </cell>
          <cell r="O11" t="str">
            <v>-</v>
          </cell>
          <cell r="P11">
            <v>4.0399999999999991</v>
          </cell>
          <cell r="Q11">
            <v>5.17</v>
          </cell>
          <cell r="R11">
            <v>6.54</v>
          </cell>
          <cell r="S11">
            <v>93</v>
          </cell>
          <cell r="T11">
            <v>92</v>
          </cell>
          <cell r="U11">
            <v>8.6</v>
          </cell>
          <cell r="V11">
            <v>-1</v>
          </cell>
          <cell r="W11">
            <v>4</v>
          </cell>
          <cell r="X11">
            <v>16</v>
          </cell>
          <cell r="Y11">
            <v>8</v>
          </cell>
        </row>
        <row r="12">
          <cell r="B12" t="str">
            <v>-</v>
          </cell>
          <cell r="C12">
            <v>3.46</v>
          </cell>
          <cell r="D12">
            <v>4.58</v>
          </cell>
          <cell r="E12">
            <v>6.06</v>
          </cell>
          <cell r="F12">
            <v>92</v>
          </cell>
          <cell r="G12">
            <v>106</v>
          </cell>
          <cell r="H12">
            <v>18</v>
          </cell>
          <cell r="J12">
            <v>9</v>
          </cell>
          <cell r="K12">
            <v>24</v>
          </cell>
          <cell r="L12">
            <v>9</v>
          </cell>
          <cell r="O12">
            <v>12.7</v>
          </cell>
          <cell r="P12">
            <v>4.0599999999999987</v>
          </cell>
          <cell r="Q12">
            <v>5.18</v>
          </cell>
          <cell r="R12">
            <v>6.56</v>
          </cell>
          <cell r="S12">
            <v>92</v>
          </cell>
          <cell r="T12">
            <v>96</v>
          </cell>
          <cell r="U12">
            <v>9.3000000000000007</v>
          </cell>
          <cell r="X12">
            <v>18</v>
          </cell>
          <cell r="Y12">
            <v>9</v>
          </cell>
        </row>
        <row r="13">
          <cell r="A13">
            <v>7.5</v>
          </cell>
          <cell r="B13">
            <v>11</v>
          </cell>
          <cell r="C13">
            <v>3.48</v>
          </cell>
          <cell r="D13">
            <v>4.59</v>
          </cell>
          <cell r="E13">
            <v>6.08</v>
          </cell>
          <cell r="F13">
            <v>91</v>
          </cell>
          <cell r="G13">
            <v>110</v>
          </cell>
          <cell r="H13">
            <v>19</v>
          </cell>
          <cell r="I13">
            <v>-5</v>
          </cell>
          <cell r="J13">
            <v>10</v>
          </cell>
          <cell r="K13">
            <v>26</v>
          </cell>
          <cell r="L13">
            <v>10</v>
          </cell>
          <cell r="N13">
            <v>8.1</v>
          </cell>
          <cell r="O13" t="str">
            <v>-</v>
          </cell>
          <cell r="P13">
            <v>4.0799999999999983</v>
          </cell>
          <cell r="Q13">
            <v>5.19</v>
          </cell>
          <cell r="R13">
            <v>6.58</v>
          </cell>
          <cell r="S13">
            <v>91</v>
          </cell>
          <cell r="T13">
            <v>100</v>
          </cell>
          <cell r="U13">
            <v>10</v>
          </cell>
          <cell r="V13">
            <v>0</v>
          </cell>
          <cell r="W13">
            <v>5</v>
          </cell>
          <cell r="X13">
            <v>20</v>
          </cell>
          <cell r="Y13">
            <v>10</v>
          </cell>
        </row>
        <row r="14">
          <cell r="B14" t="str">
            <v>-</v>
          </cell>
          <cell r="C14">
            <v>3.5</v>
          </cell>
          <cell r="D14">
            <v>5</v>
          </cell>
          <cell r="E14">
            <v>6.1</v>
          </cell>
          <cell r="F14">
            <v>90</v>
          </cell>
          <cell r="G14">
            <v>114</v>
          </cell>
          <cell r="H14">
            <v>20</v>
          </cell>
          <cell r="J14">
            <v>11</v>
          </cell>
          <cell r="K14">
            <v>28</v>
          </cell>
          <cell r="L14">
            <v>11</v>
          </cell>
          <cell r="O14">
            <v>12.8</v>
          </cell>
          <cell r="P14">
            <v>4.0999999999999979</v>
          </cell>
          <cell r="Q14">
            <v>5.2</v>
          </cell>
          <cell r="R14">
            <v>7</v>
          </cell>
          <cell r="S14">
            <v>90</v>
          </cell>
          <cell r="T14">
            <v>103</v>
          </cell>
          <cell r="U14">
            <v>10.7</v>
          </cell>
          <cell r="X14">
            <v>22</v>
          </cell>
          <cell r="Y14">
            <v>11</v>
          </cell>
        </row>
        <row r="15">
          <cell r="B15" t="str">
            <v>-</v>
          </cell>
          <cell r="C15">
            <v>3.52</v>
          </cell>
          <cell r="D15">
            <v>5.0199999999999996</v>
          </cell>
          <cell r="E15">
            <v>6.12</v>
          </cell>
          <cell r="F15">
            <v>89</v>
          </cell>
          <cell r="G15">
            <v>118</v>
          </cell>
          <cell r="H15">
            <v>21</v>
          </cell>
          <cell r="I15">
            <v>-4</v>
          </cell>
          <cell r="J15">
            <v>12</v>
          </cell>
          <cell r="K15">
            <v>30</v>
          </cell>
          <cell r="L15">
            <v>12</v>
          </cell>
          <cell r="O15" t="str">
            <v>-</v>
          </cell>
          <cell r="P15">
            <v>4.1199999999999974</v>
          </cell>
          <cell r="Q15">
            <v>5.22</v>
          </cell>
          <cell r="R15">
            <v>7.03</v>
          </cell>
          <cell r="S15">
            <v>89</v>
          </cell>
          <cell r="T15">
            <v>106</v>
          </cell>
          <cell r="U15">
            <v>11.4</v>
          </cell>
          <cell r="V15">
            <v>1</v>
          </cell>
          <cell r="W15">
            <v>6</v>
          </cell>
          <cell r="X15">
            <v>24</v>
          </cell>
          <cell r="Y15">
            <v>12</v>
          </cell>
        </row>
        <row r="16">
          <cell r="A16">
            <v>7.6</v>
          </cell>
          <cell r="B16">
            <v>11.1</v>
          </cell>
          <cell r="C16">
            <v>3.54</v>
          </cell>
          <cell r="D16">
            <v>5.04</v>
          </cell>
          <cell r="E16">
            <v>6.14</v>
          </cell>
          <cell r="F16">
            <v>88</v>
          </cell>
          <cell r="G16">
            <v>122</v>
          </cell>
          <cell r="H16">
            <v>22</v>
          </cell>
          <cell r="J16">
            <v>13</v>
          </cell>
          <cell r="K16">
            <v>32</v>
          </cell>
          <cell r="L16">
            <v>13</v>
          </cell>
          <cell r="N16">
            <v>8.1999999999999993</v>
          </cell>
          <cell r="O16">
            <v>12.9</v>
          </cell>
          <cell r="P16">
            <v>4.139999999999997</v>
          </cell>
          <cell r="Q16">
            <v>5.24</v>
          </cell>
          <cell r="R16">
            <v>7.06</v>
          </cell>
          <cell r="S16">
            <v>88</v>
          </cell>
          <cell r="T16">
            <v>109</v>
          </cell>
          <cell r="U16">
            <v>12.1</v>
          </cell>
          <cell r="X16">
            <v>26</v>
          </cell>
          <cell r="Y16">
            <v>13</v>
          </cell>
        </row>
        <row r="17">
          <cell r="B17" t="str">
            <v>-</v>
          </cell>
          <cell r="C17">
            <v>3.56</v>
          </cell>
          <cell r="D17">
            <v>5.0599999999999996</v>
          </cell>
          <cell r="E17">
            <v>6.16</v>
          </cell>
          <cell r="F17">
            <v>87</v>
          </cell>
          <cell r="G17">
            <v>126</v>
          </cell>
          <cell r="H17">
            <v>23</v>
          </cell>
          <cell r="I17">
            <v>-3</v>
          </cell>
          <cell r="J17">
            <v>14</v>
          </cell>
          <cell r="K17">
            <v>34</v>
          </cell>
          <cell r="L17">
            <v>14</v>
          </cell>
          <cell r="O17" t="str">
            <v>-</v>
          </cell>
          <cell r="P17">
            <v>4.1599999999999966</v>
          </cell>
          <cell r="Q17">
            <v>5.26</v>
          </cell>
          <cell r="R17">
            <v>7.09</v>
          </cell>
          <cell r="S17">
            <v>87</v>
          </cell>
          <cell r="T17">
            <v>112</v>
          </cell>
          <cell r="U17">
            <v>12.8</v>
          </cell>
          <cell r="V17">
            <v>2</v>
          </cell>
          <cell r="W17">
            <v>7</v>
          </cell>
          <cell r="X17">
            <v>28</v>
          </cell>
          <cell r="Y17">
            <v>14</v>
          </cell>
        </row>
        <row r="18">
          <cell r="B18">
            <v>11.2</v>
          </cell>
          <cell r="C18">
            <v>3.58</v>
          </cell>
          <cell r="D18">
            <v>5.08</v>
          </cell>
          <cell r="E18">
            <v>6.18</v>
          </cell>
          <cell r="F18">
            <v>86</v>
          </cell>
          <cell r="G18">
            <v>130</v>
          </cell>
          <cell r="H18">
            <v>24</v>
          </cell>
          <cell r="J18">
            <v>15</v>
          </cell>
          <cell r="K18">
            <v>35</v>
          </cell>
          <cell r="L18">
            <v>15</v>
          </cell>
          <cell r="O18">
            <v>13</v>
          </cell>
          <cell r="P18">
            <v>4.1799999999999962</v>
          </cell>
          <cell r="Q18">
            <v>5.28</v>
          </cell>
          <cell r="R18">
            <v>7.12</v>
          </cell>
          <cell r="S18">
            <v>86</v>
          </cell>
          <cell r="T18">
            <v>115</v>
          </cell>
          <cell r="U18">
            <v>13.5</v>
          </cell>
          <cell r="X18">
            <v>30</v>
          </cell>
          <cell r="Y18">
            <v>15</v>
          </cell>
        </row>
        <row r="19">
          <cell r="A19">
            <v>7.7</v>
          </cell>
          <cell r="B19" t="str">
            <v>-</v>
          </cell>
          <cell r="C19">
            <v>4</v>
          </cell>
          <cell r="D19">
            <v>5.0999999999999996</v>
          </cell>
          <cell r="E19">
            <v>6.2</v>
          </cell>
          <cell r="F19">
            <v>85</v>
          </cell>
          <cell r="G19">
            <v>134</v>
          </cell>
          <cell r="H19">
            <v>25</v>
          </cell>
          <cell r="I19">
            <v>-2</v>
          </cell>
          <cell r="J19">
            <v>16</v>
          </cell>
          <cell r="K19">
            <v>36</v>
          </cell>
          <cell r="L19">
            <v>16</v>
          </cell>
          <cell r="N19">
            <v>8.3000000000000007</v>
          </cell>
          <cell r="O19" t="str">
            <v>-</v>
          </cell>
          <cell r="P19">
            <v>4.1999999999999957</v>
          </cell>
          <cell r="Q19">
            <v>5.3</v>
          </cell>
          <cell r="R19">
            <v>7.15</v>
          </cell>
          <cell r="S19">
            <v>85</v>
          </cell>
          <cell r="T19">
            <v>118</v>
          </cell>
          <cell r="U19">
            <v>14.2</v>
          </cell>
          <cell r="V19">
            <v>3</v>
          </cell>
          <cell r="W19">
            <v>8</v>
          </cell>
          <cell r="X19">
            <v>31</v>
          </cell>
          <cell r="Y19">
            <v>16</v>
          </cell>
        </row>
        <row r="20">
          <cell r="B20">
            <v>11.3</v>
          </cell>
          <cell r="C20">
            <v>4.0199999999999996</v>
          </cell>
          <cell r="D20">
            <v>5.12</v>
          </cell>
          <cell r="E20">
            <v>6.22</v>
          </cell>
          <cell r="F20">
            <v>84</v>
          </cell>
          <cell r="G20">
            <v>138</v>
          </cell>
          <cell r="H20">
            <v>26</v>
          </cell>
          <cell r="J20">
            <v>17</v>
          </cell>
          <cell r="K20">
            <v>37</v>
          </cell>
          <cell r="L20">
            <v>17</v>
          </cell>
          <cell r="O20">
            <v>13.1</v>
          </cell>
          <cell r="P20">
            <v>4.2199999999999953</v>
          </cell>
          <cell r="Q20">
            <v>5.32</v>
          </cell>
          <cell r="R20">
            <v>7.18</v>
          </cell>
          <cell r="S20">
            <v>84</v>
          </cell>
          <cell r="T20">
            <v>121</v>
          </cell>
          <cell r="U20">
            <v>14.9</v>
          </cell>
          <cell r="X20">
            <v>32</v>
          </cell>
          <cell r="Y20">
            <v>17</v>
          </cell>
        </row>
        <row r="21">
          <cell r="B21" t="str">
            <v>-</v>
          </cell>
          <cell r="C21">
            <v>4.0399999999999991</v>
          </cell>
          <cell r="D21">
            <v>5.14</v>
          </cell>
          <cell r="E21">
            <v>6.24</v>
          </cell>
          <cell r="F21">
            <v>83</v>
          </cell>
          <cell r="G21">
            <v>142</v>
          </cell>
          <cell r="H21">
            <v>27</v>
          </cell>
          <cell r="I21">
            <v>-1</v>
          </cell>
          <cell r="J21">
            <v>18</v>
          </cell>
          <cell r="K21">
            <v>38</v>
          </cell>
          <cell r="L21">
            <v>18</v>
          </cell>
          <cell r="O21" t="str">
            <v>-</v>
          </cell>
          <cell r="P21">
            <v>4.2399999999999949</v>
          </cell>
          <cell r="Q21">
            <v>5.34</v>
          </cell>
          <cell r="R21">
            <v>7.21</v>
          </cell>
          <cell r="S21">
            <v>83</v>
          </cell>
          <cell r="T21">
            <v>124</v>
          </cell>
          <cell r="U21">
            <v>15.6</v>
          </cell>
          <cell r="V21">
            <v>4</v>
          </cell>
          <cell r="W21">
            <v>9</v>
          </cell>
          <cell r="X21">
            <v>33</v>
          </cell>
          <cell r="Y21">
            <v>18</v>
          </cell>
        </row>
        <row r="22">
          <cell r="A22">
            <v>7.8</v>
          </cell>
          <cell r="B22">
            <v>11.4</v>
          </cell>
          <cell r="C22">
            <v>4.0599999999999987</v>
          </cell>
          <cell r="D22">
            <v>5.16</v>
          </cell>
          <cell r="E22">
            <v>6.26</v>
          </cell>
          <cell r="F22">
            <v>82</v>
          </cell>
          <cell r="G22">
            <v>146</v>
          </cell>
          <cell r="H22">
            <v>28</v>
          </cell>
          <cell r="J22">
            <v>19</v>
          </cell>
          <cell r="K22">
            <v>39</v>
          </cell>
          <cell r="L22">
            <v>19</v>
          </cell>
          <cell r="N22">
            <v>8.4</v>
          </cell>
          <cell r="O22">
            <v>13.2</v>
          </cell>
          <cell r="P22">
            <v>4.2599999999999945</v>
          </cell>
          <cell r="Q22">
            <v>5.36</v>
          </cell>
          <cell r="R22">
            <v>7.24</v>
          </cell>
          <cell r="S22">
            <v>82</v>
          </cell>
          <cell r="T22">
            <v>127</v>
          </cell>
          <cell r="U22">
            <v>16.3</v>
          </cell>
          <cell r="X22">
            <v>34</v>
          </cell>
          <cell r="Y22">
            <v>19</v>
          </cell>
        </row>
        <row r="23">
          <cell r="B23" t="str">
            <v>-</v>
          </cell>
          <cell r="C23">
            <v>4.0799999999999983</v>
          </cell>
          <cell r="D23">
            <v>5.18</v>
          </cell>
          <cell r="E23">
            <v>6.28</v>
          </cell>
          <cell r="F23">
            <v>81</v>
          </cell>
          <cell r="G23">
            <v>150</v>
          </cell>
          <cell r="H23">
            <v>29</v>
          </cell>
          <cell r="I23">
            <v>0</v>
          </cell>
          <cell r="J23">
            <v>20</v>
          </cell>
          <cell r="K23">
            <v>40</v>
          </cell>
          <cell r="L23">
            <v>20</v>
          </cell>
          <cell r="O23" t="str">
            <v>-</v>
          </cell>
          <cell r="P23">
            <v>4.279999999999994</v>
          </cell>
          <cell r="Q23">
            <v>5.38</v>
          </cell>
          <cell r="R23">
            <v>7.27</v>
          </cell>
          <cell r="S23">
            <v>81</v>
          </cell>
          <cell r="T23">
            <v>130</v>
          </cell>
          <cell r="U23">
            <v>17</v>
          </cell>
          <cell r="V23">
            <v>5</v>
          </cell>
          <cell r="W23">
            <v>10</v>
          </cell>
          <cell r="X23">
            <v>35</v>
          </cell>
          <cell r="Y23">
            <v>20</v>
          </cell>
        </row>
        <row r="24">
          <cell r="B24">
            <v>11.5</v>
          </cell>
          <cell r="C24">
            <v>4.0999999999999979</v>
          </cell>
          <cell r="D24">
            <v>5.2</v>
          </cell>
          <cell r="E24">
            <v>6.3</v>
          </cell>
          <cell r="F24">
            <v>80</v>
          </cell>
          <cell r="G24">
            <v>153</v>
          </cell>
          <cell r="H24">
            <v>29.8</v>
          </cell>
          <cell r="J24">
            <v>21</v>
          </cell>
          <cell r="K24">
            <v>41</v>
          </cell>
          <cell r="L24">
            <v>21</v>
          </cell>
          <cell r="O24">
            <v>13.3</v>
          </cell>
          <cell r="P24">
            <v>4.2999999999999936</v>
          </cell>
          <cell r="Q24">
            <v>5.4</v>
          </cell>
          <cell r="R24">
            <v>7.3</v>
          </cell>
          <cell r="S24">
            <v>80</v>
          </cell>
          <cell r="T24">
            <v>133</v>
          </cell>
          <cell r="U24">
            <v>17.600000000000001</v>
          </cell>
          <cell r="W24">
            <v>11</v>
          </cell>
          <cell r="Y24">
            <v>21</v>
          </cell>
        </row>
        <row r="25">
          <cell r="A25">
            <v>7.9</v>
          </cell>
          <cell r="B25" t="str">
            <v>-</v>
          </cell>
          <cell r="C25">
            <v>4.1199999999999974</v>
          </cell>
          <cell r="D25">
            <v>5.22</v>
          </cell>
          <cell r="E25">
            <v>6.33</v>
          </cell>
          <cell r="F25">
            <v>79</v>
          </cell>
          <cell r="G25">
            <v>156</v>
          </cell>
          <cell r="H25">
            <v>30.6</v>
          </cell>
          <cell r="I25">
            <v>1</v>
          </cell>
          <cell r="J25">
            <v>22</v>
          </cell>
          <cell r="K25">
            <v>42</v>
          </cell>
          <cell r="L25">
            <v>22</v>
          </cell>
          <cell r="N25">
            <v>8.5</v>
          </cell>
          <cell r="O25" t="str">
            <v>-</v>
          </cell>
          <cell r="P25">
            <v>4.3199999999999932</v>
          </cell>
          <cell r="Q25">
            <v>5.42</v>
          </cell>
          <cell r="R25">
            <v>7.33</v>
          </cell>
          <cell r="S25">
            <v>79</v>
          </cell>
          <cell r="T25">
            <v>136</v>
          </cell>
          <cell r="U25">
            <v>18.2</v>
          </cell>
          <cell r="V25">
            <v>6</v>
          </cell>
          <cell r="W25">
            <v>12</v>
          </cell>
          <cell r="X25">
            <v>36</v>
          </cell>
          <cell r="Y25">
            <v>22</v>
          </cell>
        </row>
        <row r="26">
          <cell r="B26">
            <v>11.6</v>
          </cell>
          <cell r="C26">
            <v>4.139999999999997</v>
          </cell>
          <cell r="D26">
            <v>5.24</v>
          </cell>
          <cell r="E26">
            <v>6.36</v>
          </cell>
          <cell r="F26">
            <v>78</v>
          </cell>
          <cell r="G26">
            <v>159</v>
          </cell>
          <cell r="H26">
            <v>31.4</v>
          </cell>
          <cell r="J26">
            <v>23</v>
          </cell>
          <cell r="K26">
            <v>43</v>
          </cell>
          <cell r="L26">
            <v>23</v>
          </cell>
          <cell r="O26">
            <v>13.4</v>
          </cell>
          <cell r="P26">
            <v>4.3399999999999928</v>
          </cell>
          <cell r="Q26">
            <v>5.44</v>
          </cell>
          <cell r="R26">
            <v>7.36</v>
          </cell>
          <cell r="S26">
            <v>78</v>
          </cell>
          <cell r="T26">
            <v>139</v>
          </cell>
          <cell r="U26">
            <v>18.8</v>
          </cell>
          <cell r="W26">
            <v>13</v>
          </cell>
          <cell r="Y26">
            <v>23</v>
          </cell>
        </row>
        <row r="27">
          <cell r="B27" t="str">
            <v>-</v>
          </cell>
          <cell r="C27">
            <v>4.1599999999999966</v>
          </cell>
          <cell r="D27">
            <v>5.26</v>
          </cell>
          <cell r="E27">
            <v>6.39</v>
          </cell>
          <cell r="F27">
            <v>77</v>
          </cell>
          <cell r="G27">
            <v>162</v>
          </cell>
          <cell r="H27">
            <v>32.200000000000003</v>
          </cell>
          <cell r="I27">
            <v>2</v>
          </cell>
          <cell r="J27">
            <v>24</v>
          </cell>
          <cell r="K27">
            <v>44</v>
          </cell>
          <cell r="L27">
            <v>24</v>
          </cell>
          <cell r="O27" t="str">
            <v>-</v>
          </cell>
          <cell r="P27">
            <v>4.3599999999999923</v>
          </cell>
          <cell r="Q27">
            <v>5.46</v>
          </cell>
          <cell r="R27">
            <v>7.39</v>
          </cell>
          <cell r="S27">
            <v>77</v>
          </cell>
          <cell r="T27">
            <v>142</v>
          </cell>
          <cell r="U27">
            <v>19.399999999999999</v>
          </cell>
          <cell r="V27">
            <v>7</v>
          </cell>
          <cell r="W27">
            <v>14</v>
          </cell>
          <cell r="X27">
            <v>37</v>
          </cell>
          <cell r="Y27">
            <v>24</v>
          </cell>
        </row>
        <row r="28">
          <cell r="A28">
            <v>8</v>
          </cell>
          <cell r="B28">
            <v>11.7</v>
          </cell>
          <cell r="C28">
            <v>4.1799999999999962</v>
          </cell>
          <cell r="D28">
            <v>5.28</v>
          </cell>
          <cell r="E28">
            <v>6.42</v>
          </cell>
          <cell r="F28">
            <v>76</v>
          </cell>
          <cell r="G28">
            <v>165</v>
          </cell>
          <cell r="H28">
            <v>33</v>
          </cell>
          <cell r="J28">
            <v>25</v>
          </cell>
          <cell r="K28">
            <v>45</v>
          </cell>
          <cell r="L28">
            <v>25</v>
          </cell>
          <cell r="N28">
            <v>8.6</v>
          </cell>
          <cell r="O28">
            <v>13.5</v>
          </cell>
          <cell r="P28">
            <v>4.3799999999999919</v>
          </cell>
          <cell r="Q28">
            <v>5.48</v>
          </cell>
          <cell r="R28">
            <v>7.42</v>
          </cell>
          <cell r="S28">
            <v>76</v>
          </cell>
          <cell r="T28">
            <v>145</v>
          </cell>
          <cell r="U28" t="str">
            <v>20,00</v>
          </cell>
          <cell r="W28">
            <v>15</v>
          </cell>
          <cell r="Y28">
            <v>25</v>
          </cell>
        </row>
        <row r="29">
          <cell r="B29" t="str">
            <v>-</v>
          </cell>
          <cell r="C29">
            <v>4.1999999999999957</v>
          </cell>
          <cell r="D29">
            <v>5.3</v>
          </cell>
          <cell r="E29">
            <v>6.45</v>
          </cell>
          <cell r="F29">
            <v>75</v>
          </cell>
          <cell r="G29">
            <v>168</v>
          </cell>
          <cell r="H29">
            <v>33.799999999999997</v>
          </cell>
          <cell r="I29">
            <v>3</v>
          </cell>
          <cell r="J29">
            <v>26</v>
          </cell>
          <cell r="K29">
            <v>46</v>
          </cell>
          <cell r="L29">
            <v>26</v>
          </cell>
          <cell r="O29" t="str">
            <v>-</v>
          </cell>
          <cell r="P29">
            <v>4.3999999999999915</v>
          </cell>
          <cell r="Q29">
            <v>5.5</v>
          </cell>
          <cell r="R29">
            <v>7.45</v>
          </cell>
          <cell r="S29">
            <v>75</v>
          </cell>
          <cell r="T29">
            <v>148</v>
          </cell>
          <cell r="U29">
            <v>20.6</v>
          </cell>
          <cell r="V29">
            <v>8</v>
          </cell>
          <cell r="W29">
            <v>16</v>
          </cell>
          <cell r="X29">
            <v>38</v>
          </cell>
          <cell r="Y29">
            <v>26</v>
          </cell>
        </row>
        <row r="30">
          <cell r="B30">
            <v>11.8</v>
          </cell>
          <cell r="C30">
            <v>4.2199999999999953</v>
          </cell>
          <cell r="D30">
            <v>5.32</v>
          </cell>
          <cell r="E30">
            <v>6.48</v>
          </cell>
          <cell r="F30">
            <v>74</v>
          </cell>
          <cell r="G30">
            <v>171</v>
          </cell>
          <cell r="H30">
            <v>34.6</v>
          </cell>
          <cell r="J30">
            <v>27</v>
          </cell>
          <cell r="K30">
            <v>47</v>
          </cell>
          <cell r="L30">
            <v>27</v>
          </cell>
          <cell r="O30">
            <v>13.6</v>
          </cell>
          <cell r="P30">
            <v>4.419999999999991</v>
          </cell>
          <cell r="Q30">
            <v>5.52</v>
          </cell>
          <cell r="R30">
            <v>7.48</v>
          </cell>
          <cell r="S30">
            <v>74</v>
          </cell>
          <cell r="T30">
            <v>151</v>
          </cell>
          <cell r="U30">
            <v>21.2</v>
          </cell>
          <cell r="W30">
            <v>17</v>
          </cell>
          <cell r="Y30">
            <v>27</v>
          </cell>
        </row>
        <row r="31">
          <cell r="A31">
            <v>8.1</v>
          </cell>
          <cell r="B31" t="str">
            <v>-</v>
          </cell>
          <cell r="C31">
            <v>4.2399999999999949</v>
          </cell>
          <cell r="D31">
            <v>5.34</v>
          </cell>
          <cell r="E31">
            <v>6.51</v>
          </cell>
          <cell r="F31">
            <v>73</v>
          </cell>
          <cell r="G31">
            <v>174</v>
          </cell>
          <cell r="H31">
            <v>35.4</v>
          </cell>
          <cell r="I31">
            <v>4</v>
          </cell>
          <cell r="J31">
            <v>28</v>
          </cell>
          <cell r="K31">
            <v>48</v>
          </cell>
          <cell r="L31">
            <v>28</v>
          </cell>
          <cell r="N31">
            <v>8.6999999999999993</v>
          </cell>
          <cell r="O31" t="str">
            <v>-</v>
          </cell>
          <cell r="P31">
            <v>4.4399999999999906</v>
          </cell>
          <cell r="Q31">
            <v>5.54</v>
          </cell>
          <cell r="R31">
            <v>7.51</v>
          </cell>
          <cell r="S31">
            <v>73</v>
          </cell>
          <cell r="T31">
            <v>154</v>
          </cell>
          <cell r="U31">
            <v>21.8</v>
          </cell>
          <cell r="V31">
            <v>9</v>
          </cell>
          <cell r="W31">
            <v>18</v>
          </cell>
          <cell r="X31">
            <v>39</v>
          </cell>
          <cell r="Y31">
            <v>28</v>
          </cell>
        </row>
        <row r="32">
          <cell r="B32">
            <v>11.9</v>
          </cell>
          <cell r="C32">
            <v>4.2599999999999945</v>
          </cell>
          <cell r="D32">
            <v>5.36</v>
          </cell>
          <cell r="E32">
            <v>6.54</v>
          </cell>
          <cell r="F32">
            <v>72</v>
          </cell>
          <cell r="G32">
            <v>177</v>
          </cell>
          <cell r="H32">
            <v>36.200000000000003</v>
          </cell>
          <cell r="J32">
            <v>29</v>
          </cell>
          <cell r="K32">
            <v>49</v>
          </cell>
          <cell r="L32">
            <v>29</v>
          </cell>
          <cell r="O32">
            <v>13.7</v>
          </cell>
          <cell r="P32">
            <v>4.4599999999999902</v>
          </cell>
          <cell r="Q32">
            <v>5.56</v>
          </cell>
          <cell r="R32">
            <v>7.54</v>
          </cell>
          <cell r="S32">
            <v>72</v>
          </cell>
          <cell r="T32">
            <v>157</v>
          </cell>
          <cell r="U32">
            <v>22.4</v>
          </cell>
          <cell r="W32">
            <v>19</v>
          </cell>
          <cell r="Y32">
            <v>29</v>
          </cell>
        </row>
        <row r="33">
          <cell r="B33" t="str">
            <v>-</v>
          </cell>
          <cell r="C33">
            <v>4.279999999999994</v>
          </cell>
          <cell r="D33">
            <v>5.38</v>
          </cell>
          <cell r="E33">
            <v>6.57</v>
          </cell>
          <cell r="F33">
            <v>71</v>
          </cell>
          <cell r="G33">
            <v>180</v>
          </cell>
          <cell r="H33">
            <v>37</v>
          </cell>
          <cell r="I33">
            <v>5</v>
          </cell>
          <cell r="J33">
            <v>30</v>
          </cell>
          <cell r="K33">
            <v>50</v>
          </cell>
          <cell r="L33">
            <v>30</v>
          </cell>
          <cell r="O33" t="str">
            <v>-</v>
          </cell>
          <cell r="P33">
            <v>4.4799999999999898</v>
          </cell>
          <cell r="Q33">
            <v>5.58</v>
          </cell>
          <cell r="R33">
            <v>7.57</v>
          </cell>
          <cell r="S33">
            <v>71</v>
          </cell>
          <cell r="T33">
            <v>160</v>
          </cell>
          <cell r="U33">
            <v>23</v>
          </cell>
          <cell r="V33">
            <v>10</v>
          </cell>
          <cell r="W33">
            <v>20</v>
          </cell>
          <cell r="X33">
            <v>40</v>
          </cell>
          <cell r="Y33">
            <v>30</v>
          </cell>
        </row>
        <row r="34">
          <cell r="A34">
            <v>8.1999999999999993</v>
          </cell>
          <cell r="B34">
            <v>12</v>
          </cell>
          <cell r="C34">
            <v>4.2999999999999936</v>
          </cell>
          <cell r="D34">
            <v>5.4</v>
          </cell>
          <cell r="E34">
            <v>7</v>
          </cell>
          <cell r="F34">
            <v>70</v>
          </cell>
          <cell r="G34">
            <v>183</v>
          </cell>
          <cell r="H34">
            <v>37.700000000000003</v>
          </cell>
          <cell r="J34">
            <v>31</v>
          </cell>
          <cell r="K34">
            <v>51</v>
          </cell>
          <cell r="L34">
            <v>31</v>
          </cell>
          <cell r="N34">
            <v>8.8000000000000007</v>
          </cell>
          <cell r="O34">
            <v>13.8</v>
          </cell>
          <cell r="P34">
            <v>4.4999999999999893</v>
          </cell>
          <cell r="Q34">
            <v>6</v>
          </cell>
          <cell r="R34">
            <v>8</v>
          </cell>
          <cell r="S34">
            <v>70</v>
          </cell>
          <cell r="T34">
            <v>162</v>
          </cell>
          <cell r="U34">
            <v>23.6</v>
          </cell>
          <cell r="W34">
            <v>21</v>
          </cell>
          <cell r="Y34">
            <v>31</v>
          </cell>
        </row>
        <row r="35">
          <cell r="B35" t="str">
            <v>-</v>
          </cell>
          <cell r="C35">
            <v>4.3199999999999932</v>
          </cell>
          <cell r="D35">
            <v>5.42</v>
          </cell>
          <cell r="E35">
            <v>7.03</v>
          </cell>
          <cell r="F35">
            <v>69</v>
          </cell>
          <cell r="G35">
            <v>186</v>
          </cell>
          <cell r="H35">
            <v>38.4</v>
          </cell>
          <cell r="I35">
            <v>6</v>
          </cell>
          <cell r="J35">
            <v>32</v>
          </cell>
          <cell r="K35">
            <v>52</v>
          </cell>
          <cell r="L35">
            <v>32</v>
          </cell>
          <cell r="O35" t="str">
            <v>-</v>
          </cell>
          <cell r="P35">
            <v>4.5199999999999889</v>
          </cell>
          <cell r="Q35">
            <v>6.02</v>
          </cell>
          <cell r="R35">
            <v>8.0299999999999994</v>
          </cell>
          <cell r="S35">
            <v>69</v>
          </cell>
          <cell r="T35">
            <v>164</v>
          </cell>
          <cell r="U35">
            <v>24.2</v>
          </cell>
          <cell r="V35">
            <v>11</v>
          </cell>
          <cell r="W35">
            <v>22</v>
          </cell>
          <cell r="X35">
            <v>41</v>
          </cell>
          <cell r="Y35">
            <v>32</v>
          </cell>
        </row>
        <row r="36">
          <cell r="B36">
            <v>12.1</v>
          </cell>
          <cell r="C36">
            <v>4.3399999999999928</v>
          </cell>
          <cell r="D36">
            <v>5.44</v>
          </cell>
          <cell r="E36">
            <v>7.06</v>
          </cell>
          <cell r="F36">
            <v>68</v>
          </cell>
          <cell r="G36">
            <v>189</v>
          </cell>
          <cell r="H36">
            <v>39.200000000000003</v>
          </cell>
          <cell r="J36">
            <v>33</v>
          </cell>
          <cell r="K36">
            <v>53</v>
          </cell>
          <cell r="L36">
            <v>33</v>
          </cell>
          <cell r="O36">
            <v>13.9</v>
          </cell>
          <cell r="P36">
            <v>4.5399999999999885</v>
          </cell>
          <cell r="Q36">
            <v>6.04</v>
          </cell>
          <cell r="R36">
            <v>8.06</v>
          </cell>
          <cell r="S36">
            <v>68</v>
          </cell>
          <cell r="T36">
            <v>166</v>
          </cell>
          <cell r="U36">
            <v>24.8</v>
          </cell>
          <cell r="W36">
            <v>23</v>
          </cell>
          <cell r="Y36">
            <v>33</v>
          </cell>
        </row>
        <row r="37">
          <cell r="A37">
            <v>8.3000000000000007</v>
          </cell>
          <cell r="B37" t="str">
            <v>-</v>
          </cell>
          <cell r="C37">
            <v>4.3599999999999923</v>
          </cell>
          <cell r="D37">
            <v>5.46</v>
          </cell>
          <cell r="E37">
            <v>7.09</v>
          </cell>
          <cell r="F37">
            <v>67</v>
          </cell>
          <cell r="G37">
            <v>192</v>
          </cell>
          <cell r="H37">
            <v>39.9</v>
          </cell>
          <cell r="I37">
            <v>7</v>
          </cell>
          <cell r="J37">
            <v>34</v>
          </cell>
          <cell r="K37">
            <v>54</v>
          </cell>
          <cell r="L37">
            <v>34</v>
          </cell>
          <cell r="N37">
            <v>8.9</v>
          </cell>
          <cell r="O37" t="str">
            <v>-</v>
          </cell>
          <cell r="P37">
            <v>4.5599999999999881</v>
          </cell>
          <cell r="Q37">
            <v>6.06</v>
          </cell>
          <cell r="R37">
            <v>8.09</v>
          </cell>
          <cell r="S37">
            <v>67</v>
          </cell>
          <cell r="T37">
            <v>168</v>
          </cell>
          <cell r="U37">
            <v>25.4</v>
          </cell>
          <cell r="V37">
            <v>12</v>
          </cell>
          <cell r="W37">
            <v>24</v>
          </cell>
          <cell r="X37">
            <v>42</v>
          </cell>
          <cell r="Y37">
            <v>34</v>
          </cell>
        </row>
        <row r="38">
          <cell r="B38">
            <v>12.2</v>
          </cell>
          <cell r="C38">
            <v>4.3799999999999919</v>
          </cell>
          <cell r="D38">
            <v>5.48</v>
          </cell>
          <cell r="E38">
            <v>7.12</v>
          </cell>
          <cell r="F38">
            <v>66</v>
          </cell>
          <cell r="G38">
            <v>195</v>
          </cell>
          <cell r="H38">
            <v>40.6</v>
          </cell>
          <cell r="J38">
            <v>35</v>
          </cell>
          <cell r="K38">
            <v>55</v>
          </cell>
          <cell r="L38">
            <v>35</v>
          </cell>
          <cell r="O38">
            <v>14</v>
          </cell>
          <cell r="P38">
            <v>4.5799999999999876</v>
          </cell>
          <cell r="Q38">
            <v>6.08</v>
          </cell>
          <cell r="R38">
            <v>8.1199999999999992</v>
          </cell>
          <cell r="S38">
            <v>66</v>
          </cell>
          <cell r="T38">
            <v>170</v>
          </cell>
          <cell r="U38">
            <v>26</v>
          </cell>
          <cell r="W38">
            <v>25</v>
          </cell>
          <cell r="Y38">
            <v>35</v>
          </cell>
        </row>
        <row r="39">
          <cell r="B39" t="str">
            <v>-</v>
          </cell>
          <cell r="C39">
            <v>4.3999999999999915</v>
          </cell>
          <cell r="D39">
            <v>5.5</v>
          </cell>
          <cell r="E39">
            <v>7.15</v>
          </cell>
          <cell r="F39">
            <v>65</v>
          </cell>
          <cell r="G39">
            <v>198</v>
          </cell>
          <cell r="H39">
            <v>41.3</v>
          </cell>
          <cell r="I39">
            <v>8</v>
          </cell>
          <cell r="J39">
            <v>36</v>
          </cell>
          <cell r="K39">
            <v>56</v>
          </cell>
          <cell r="L39">
            <v>36</v>
          </cell>
          <cell r="O39" t="str">
            <v>-</v>
          </cell>
          <cell r="P39">
            <v>5</v>
          </cell>
          <cell r="Q39">
            <v>6.1</v>
          </cell>
          <cell r="R39">
            <v>8.15</v>
          </cell>
          <cell r="S39">
            <v>65</v>
          </cell>
          <cell r="T39">
            <v>172</v>
          </cell>
          <cell r="U39">
            <v>26.6</v>
          </cell>
          <cell r="V39">
            <v>13</v>
          </cell>
          <cell r="W39">
            <v>26</v>
          </cell>
          <cell r="X39">
            <v>43</v>
          </cell>
          <cell r="Y39">
            <v>36</v>
          </cell>
        </row>
        <row r="40">
          <cell r="A40">
            <v>8.4</v>
          </cell>
          <cell r="B40">
            <v>12.3</v>
          </cell>
          <cell r="C40">
            <v>4.419999999999991</v>
          </cell>
          <cell r="D40">
            <v>5.52</v>
          </cell>
          <cell r="E40">
            <v>7.18</v>
          </cell>
          <cell r="F40">
            <v>64</v>
          </cell>
          <cell r="G40">
            <v>201</v>
          </cell>
          <cell r="H40">
            <v>42</v>
          </cell>
          <cell r="J40">
            <v>37</v>
          </cell>
          <cell r="K40">
            <v>57</v>
          </cell>
          <cell r="L40">
            <v>37</v>
          </cell>
          <cell r="N40">
            <v>9</v>
          </cell>
          <cell r="O40">
            <v>14.1</v>
          </cell>
          <cell r="P40">
            <v>5.0199999999999996</v>
          </cell>
          <cell r="Q40">
            <v>6.12</v>
          </cell>
          <cell r="R40">
            <v>8.18</v>
          </cell>
          <cell r="S40">
            <v>64</v>
          </cell>
          <cell r="T40">
            <v>174</v>
          </cell>
          <cell r="U40">
            <v>27.2</v>
          </cell>
          <cell r="W40">
            <v>27</v>
          </cell>
          <cell r="Y40">
            <v>37</v>
          </cell>
        </row>
        <row r="41">
          <cell r="B41" t="str">
            <v>-</v>
          </cell>
          <cell r="C41">
            <v>4.4399999999999906</v>
          </cell>
          <cell r="D41">
            <v>5.54</v>
          </cell>
          <cell r="E41">
            <v>7.21</v>
          </cell>
          <cell r="F41">
            <v>63</v>
          </cell>
          <cell r="G41">
            <v>204</v>
          </cell>
          <cell r="H41">
            <v>42.7</v>
          </cell>
          <cell r="I41">
            <v>9</v>
          </cell>
          <cell r="J41">
            <v>38</v>
          </cell>
          <cell r="K41">
            <v>58</v>
          </cell>
          <cell r="L41">
            <v>38</v>
          </cell>
          <cell r="O41" t="str">
            <v>-</v>
          </cell>
          <cell r="P41">
            <v>5.0399999999999991</v>
          </cell>
          <cell r="Q41">
            <v>6.14</v>
          </cell>
          <cell r="R41">
            <v>8.2100000000000009</v>
          </cell>
          <cell r="S41">
            <v>63</v>
          </cell>
          <cell r="T41">
            <v>176</v>
          </cell>
          <cell r="U41">
            <v>27.8</v>
          </cell>
          <cell r="V41">
            <v>14</v>
          </cell>
          <cell r="W41">
            <v>28</v>
          </cell>
          <cell r="X41">
            <v>44</v>
          </cell>
          <cell r="Y41">
            <v>38</v>
          </cell>
        </row>
        <row r="42">
          <cell r="B42">
            <v>12.4</v>
          </cell>
          <cell r="C42">
            <v>4.4599999999999902</v>
          </cell>
          <cell r="D42">
            <v>5.56</v>
          </cell>
          <cell r="E42">
            <v>7.24</v>
          </cell>
          <cell r="F42">
            <v>62</v>
          </cell>
          <cell r="G42">
            <v>207</v>
          </cell>
          <cell r="H42">
            <v>43.3</v>
          </cell>
          <cell r="J42">
            <v>39</v>
          </cell>
          <cell r="K42">
            <v>59</v>
          </cell>
          <cell r="L42">
            <v>39</v>
          </cell>
          <cell r="O42">
            <v>14.2</v>
          </cell>
          <cell r="P42">
            <v>5.0599999999999987</v>
          </cell>
          <cell r="Q42">
            <v>6.16</v>
          </cell>
          <cell r="R42">
            <v>8.24</v>
          </cell>
          <cell r="S42">
            <v>62</v>
          </cell>
          <cell r="T42">
            <v>178</v>
          </cell>
          <cell r="U42">
            <v>28.4</v>
          </cell>
          <cell r="W42">
            <v>29</v>
          </cell>
          <cell r="Y42">
            <v>39</v>
          </cell>
        </row>
        <row r="43">
          <cell r="A43">
            <v>8.5</v>
          </cell>
          <cell r="B43" t="str">
            <v>-</v>
          </cell>
          <cell r="C43">
            <v>4.4799999999999898</v>
          </cell>
          <cell r="D43">
            <v>5.58</v>
          </cell>
          <cell r="E43">
            <v>7.27</v>
          </cell>
          <cell r="F43">
            <v>61</v>
          </cell>
          <cell r="G43">
            <v>210</v>
          </cell>
          <cell r="H43">
            <v>44</v>
          </cell>
          <cell r="I43">
            <v>10</v>
          </cell>
          <cell r="J43">
            <v>40</v>
          </cell>
          <cell r="K43">
            <v>60</v>
          </cell>
          <cell r="L43">
            <v>40</v>
          </cell>
          <cell r="N43">
            <v>9.1</v>
          </cell>
          <cell r="O43" t="str">
            <v>-</v>
          </cell>
          <cell r="P43">
            <v>5.0799999999999983</v>
          </cell>
          <cell r="Q43">
            <v>6.18</v>
          </cell>
          <cell r="R43">
            <v>8.27</v>
          </cell>
          <cell r="S43">
            <v>61</v>
          </cell>
          <cell r="T43">
            <v>180</v>
          </cell>
          <cell r="U43">
            <v>29</v>
          </cell>
          <cell r="V43">
            <v>15</v>
          </cell>
          <cell r="W43">
            <v>30</v>
          </cell>
          <cell r="X43">
            <v>45</v>
          </cell>
          <cell r="Y43">
            <v>40</v>
          </cell>
        </row>
        <row r="44">
          <cell r="B44">
            <v>12.5</v>
          </cell>
          <cell r="C44">
            <v>4.4999999999999893</v>
          </cell>
          <cell r="D44">
            <v>6</v>
          </cell>
          <cell r="E44">
            <v>7.3</v>
          </cell>
          <cell r="F44">
            <v>60</v>
          </cell>
          <cell r="G44">
            <v>212</v>
          </cell>
          <cell r="H44">
            <v>44.6</v>
          </cell>
          <cell r="J44">
            <v>42</v>
          </cell>
          <cell r="L44">
            <v>41</v>
          </cell>
          <cell r="O44">
            <v>14.3</v>
          </cell>
          <cell r="P44">
            <v>5.0999999999999979</v>
          </cell>
          <cell r="Q44">
            <v>6.2</v>
          </cell>
          <cell r="R44">
            <v>8.3000000000000007</v>
          </cell>
          <cell r="S44">
            <v>60</v>
          </cell>
          <cell r="T44">
            <v>182</v>
          </cell>
          <cell r="U44">
            <v>29.6</v>
          </cell>
          <cell r="W44">
            <v>31</v>
          </cell>
          <cell r="Y44">
            <v>41</v>
          </cell>
        </row>
        <row r="45">
          <cell r="B45" t="str">
            <v>-</v>
          </cell>
          <cell r="C45">
            <v>4.5199999999999889</v>
          </cell>
          <cell r="D45">
            <v>6.03</v>
          </cell>
          <cell r="E45">
            <v>7.33</v>
          </cell>
          <cell r="F45">
            <v>59</v>
          </cell>
          <cell r="G45">
            <v>214</v>
          </cell>
          <cell r="H45">
            <v>45.2</v>
          </cell>
          <cell r="I45">
            <v>11</v>
          </cell>
          <cell r="J45">
            <v>44</v>
          </cell>
          <cell r="K45">
            <v>61</v>
          </cell>
          <cell r="L45">
            <v>42</v>
          </cell>
          <cell r="O45" t="str">
            <v>-</v>
          </cell>
          <cell r="P45">
            <v>5.1199999999999974</v>
          </cell>
          <cell r="Q45">
            <v>6.23</v>
          </cell>
          <cell r="R45">
            <v>8.34</v>
          </cell>
          <cell r="S45">
            <v>59</v>
          </cell>
          <cell r="T45">
            <v>184</v>
          </cell>
          <cell r="U45">
            <v>30.2</v>
          </cell>
          <cell r="V45">
            <v>16</v>
          </cell>
          <cell r="W45">
            <v>32</v>
          </cell>
          <cell r="X45">
            <v>46</v>
          </cell>
          <cell r="Y45">
            <v>42</v>
          </cell>
        </row>
        <row r="46">
          <cell r="A46">
            <v>8.6</v>
          </cell>
          <cell r="B46">
            <v>12.6</v>
          </cell>
          <cell r="C46">
            <v>4.5399999999999885</v>
          </cell>
          <cell r="D46">
            <v>6.06</v>
          </cell>
          <cell r="E46">
            <v>7.36</v>
          </cell>
          <cell r="F46">
            <v>58</v>
          </cell>
          <cell r="G46">
            <v>216</v>
          </cell>
          <cell r="H46">
            <v>45.8</v>
          </cell>
          <cell r="J46">
            <v>46</v>
          </cell>
          <cell r="L46">
            <v>43</v>
          </cell>
          <cell r="N46">
            <v>9.1999999999999993</v>
          </cell>
          <cell r="O46">
            <v>14.4</v>
          </cell>
          <cell r="P46">
            <v>5.139999999999997</v>
          </cell>
          <cell r="Q46">
            <v>6.26</v>
          </cell>
          <cell r="R46">
            <v>8.3800000000000008</v>
          </cell>
          <cell r="S46">
            <v>58</v>
          </cell>
          <cell r="T46">
            <v>186</v>
          </cell>
          <cell r="U46">
            <v>30.8</v>
          </cell>
          <cell r="W46">
            <v>33</v>
          </cell>
          <cell r="Y46">
            <v>43</v>
          </cell>
        </row>
        <row r="47">
          <cell r="B47" t="str">
            <v>-</v>
          </cell>
          <cell r="C47">
            <v>4.5599999999999881</v>
          </cell>
          <cell r="D47">
            <v>6.09</v>
          </cell>
          <cell r="E47">
            <v>7.39</v>
          </cell>
          <cell r="F47">
            <v>57</v>
          </cell>
          <cell r="G47">
            <v>218</v>
          </cell>
          <cell r="H47">
            <v>46.4</v>
          </cell>
          <cell r="I47">
            <v>12</v>
          </cell>
          <cell r="J47">
            <v>48</v>
          </cell>
          <cell r="K47">
            <v>62</v>
          </cell>
          <cell r="L47">
            <v>44</v>
          </cell>
          <cell r="O47" t="str">
            <v>-</v>
          </cell>
          <cell r="P47">
            <v>5.1599999999999966</v>
          </cell>
          <cell r="Q47">
            <v>6.29</v>
          </cell>
          <cell r="R47">
            <v>8.42</v>
          </cell>
          <cell r="S47">
            <v>57</v>
          </cell>
          <cell r="T47">
            <v>188</v>
          </cell>
          <cell r="U47">
            <v>31.4</v>
          </cell>
          <cell r="V47">
            <v>17</v>
          </cell>
          <cell r="W47">
            <v>34</v>
          </cell>
          <cell r="X47">
            <v>47</v>
          </cell>
          <cell r="Y47">
            <v>44</v>
          </cell>
        </row>
        <row r="48">
          <cell r="B48">
            <v>12.7</v>
          </cell>
          <cell r="C48">
            <v>4.5799999999999876</v>
          </cell>
          <cell r="D48">
            <v>6.12</v>
          </cell>
          <cell r="E48">
            <v>7.42</v>
          </cell>
          <cell r="F48">
            <v>56</v>
          </cell>
          <cell r="G48">
            <v>220</v>
          </cell>
          <cell r="H48">
            <v>47</v>
          </cell>
          <cell r="J48">
            <v>50</v>
          </cell>
          <cell r="L48">
            <v>45</v>
          </cell>
          <cell r="O48">
            <v>14.5</v>
          </cell>
          <cell r="P48">
            <v>5.1799999999999962</v>
          </cell>
          <cell r="Q48">
            <v>6.32</v>
          </cell>
          <cell r="R48">
            <v>8.4600000000000009</v>
          </cell>
          <cell r="S48">
            <v>56</v>
          </cell>
          <cell r="T48">
            <v>190</v>
          </cell>
          <cell r="U48">
            <v>32</v>
          </cell>
          <cell r="W48">
            <v>35</v>
          </cell>
          <cell r="Y48">
            <v>45</v>
          </cell>
        </row>
        <row r="49">
          <cell r="A49">
            <v>8.6999999999999993</v>
          </cell>
          <cell r="B49" t="str">
            <v>-</v>
          </cell>
          <cell r="C49">
            <v>5</v>
          </cell>
          <cell r="D49">
            <v>6.15</v>
          </cell>
          <cell r="E49">
            <v>7.45</v>
          </cell>
          <cell r="F49">
            <v>55</v>
          </cell>
          <cell r="G49">
            <v>222</v>
          </cell>
          <cell r="H49">
            <v>47.6</v>
          </cell>
          <cell r="I49">
            <v>13</v>
          </cell>
          <cell r="J49">
            <v>52</v>
          </cell>
          <cell r="K49">
            <v>63</v>
          </cell>
          <cell r="L49">
            <v>46</v>
          </cell>
          <cell r="N49">
            <v>9.3000000000000007</v>
          </cell>
          <cell r="O49" t="str">
            <v>-</v>
          </cell>
          <cell r="P49">
            <v>5.1999999999999957</v>
          </cell>
          <cell r="Q49">
            <v>6.35</v>
          </cell>
          <cell r="R49">
            <v>8.5</v>
          </cell>
          <cell r="S49">
            <v>55</v>
          </cell>
          <cell r="T49">
            <v>192</v>
          </cell>
          <cell r="U49">
            <v>32.6</v>
          </cell>
          <cell r="V49">
            <v>18</v>
          </cell>
          <cell r="W49">
            <v>36</v>
          </cell>
          <cell r="X49">
            <v>48</v>
          </cell>
          <cell r="Y49">
            <v>46</v>
          </cell>
        </row>
        <row r="50">
          <cell r="B50">
            <v>12.8</v>
          </cell>
          <cell r="C50">
            <v>5.0199999999999996</v>
          </cell>
          <cell r="D50">
            <v>6.18</v>
          </cell>
          <cell r="E50">
            <v>7.48</v>
          </cell>
          <cell r="F50">
            <v>54</v>
          </cell>
          <cell r="G50">
            <v>224</v>
          </cell>
          <cell r="H50">
            <v>48.2</v>
          </cell>
          <cell r="J50">
            <v>54</v>
          </cell>
          <cell r="L50">
            <v>47</v>
          </cell>
          <cell r="O50">
            <v>14.6</v>
          </cell>
          <cell r="P50">
            <v>5.2199999999999953</v>
          </cell>
          <cell r="Q50">
            <v>6.38</v>
          </cell>
          <cell r="R50">
            <v>8.5399999999999991</v>
          </cell>
          <cell r="S50">
            <v>54</v>
          </cell>
          <cell r="T50">
            <v>194</v>
          </cell>
          <cell r="U50">
            <v>33.200000000000003</v>
          </cell>
          <cell r="W50">
            <v>37</v>
          </cell>
          <cell r="Y50">
            <v>47</v>
          </cell>
        </row>
        <row r="51">
          <cell r="B51" t="str">
            <v>-</v>
          </cell>
          <cell r="C51">
            <v>5.0399999999999991</v>
          </cell>
          <cell r="D51">
            <v>6.21</v>
          </cell>
          <cell r="E51">
            <v>7.51</v>
          </cell>
          <cell r="F51">
            <v>53</v>
          </cell>
          <cell r="G51">
            <v>226</v>
          </cell>
          <cell r="H51">
            <v>48.8</v>
          </cell>
          <cell r="I51">
            <v>14</v>
          </cell>
          <cell r="J51">
            <v>56</v>
          </cell>
          <cell r="K51">
            <v>64</v>
          </cell>
          <cell r="L51">
            <v>48</v>
          </cell>
          <cell r="O51" t="str">
            <v>-</v>
          </cell>
          <cell r="P51">
            <v>5.2399999999999949</v>
          </cell>
          <cell r="Q51">
            <v>6.41</v>
          </cell>
          <cell r="R51">
            <v>8.58</v>
          </cell>
          <cell r="S51">
            <v>53</v>
          </cell>
          <cell r="T51">
            <v>196</v>
          </cell>
          <cell r="U51">
            <v>33.799999999999997</v>
          </cell>
          <cell r="V51">
            <v>19</v>
          </cell>
          <cell r="W51">
            <v>38</v>
          </cell>
          <cell r="X51">
            <v>49</v>
          </cell>
          <cell r="Y51">
            <v>48</v>
          </cell>
        </row>
        <row r="52">
          <cell r="A52">
            <v>8.8000000000000007</v>
          </cell>
          <cell r="B52">
            <v>12.9</v>
          </cell>
          <cell r="C52">
            <v>5.0599999999999987</v>
          </cell>
          <cell r="D52">
            <v>6.24</v>
          </cell>
          <cell r="E52">
            <v>7.54</v>
          </cell>
          <cell r="F52">
            <v>52</v>
          </cell>
          <cell r="G52">
            <v>228</v>
          </cell>
          <cell r="H52">
            <v>49.4</v>
          </cell>
          <cell r="J52">
            <v>58</v>
          </cell>
          <cell r="L52">
            <v>49</v>
          </cell>
          <cell r="N52">
            <v>9.4</v>
          </cell>
          <cell r="O52">
            <v>14.7</v>
          </cell>
          <cell r="P52">
            <v>5.2599999999999945</v>
          </cell>
          <cell r="Q52">
            <v>6.44</v>
          </cell>
          <cell r="R52">
            <v>9.02</v>
          </cell>
          <cell r="S52">
            <v>52</v>
          </cell>
          <cell r="T52">
            <v>198</v>
          </cell>
          <cell r="U52">
            <v>34.4</v>
          </cell>
          <cell r="W52">
            <v>39</v>
          </cell>
          <cell r="Y52">
            <v>49</v>
          </cell>
        </row>
        <row r="53">
          <cell r="B53" t="str">
            <v>-</v>
          </cell>
          <cell r="C53">
            <v>5.0799999999999983</v>
          </cell>
          <cell r="D53">
            <v>6.27</v>
          </cell>
          <cell r="E53">
            <v>7.57</v>
          </cell>
          <cell r="F53">
            <v>51</v>
          </cell>
          <cell r="G53">
            <v>230</v>
          </cell>
          <cell r="H53">
            <v>50</v>
          </cell>
          <cell r="I53">
            <v>15</v>
          </cell>
          <cell r="J53">
            <v>60</v>
          </cell>
          <cell r="K53">
            <v>65</v>
          </cell>
          <cell r="L53">
            <v>50</v>
          </cell>
          <cell r="O53" t="str">
            <v>-</v>
          </cell>
          <cell r="P53">
            <v>5.279999999999994</v>
          </cell>
          <cell r="Q53">
            <v>6.47</v>
          </cell>
          <cell r="R53">
            <v>9.06</v>
          </cell>
          <cell r="S53">
            <v>51</v>
          </cell>
          <cell r="T53">
            <v>200</v>
          </cell>
          <cell r="U53">
            <v>35</v>
          </cell>
          <cell r="V53">
            <v>20</v>
          </cell>
          <cell r="W53">
            <v>40</v>
          </cell>
          <cell r="X53">
            <v>50</v>
          </cell>
          <cell r="Y53">
            <v>50</v>
          </cell>
        </row>
        <row r="54">
          <cell r="B54">
            <v>13</v>
          </cell>
          <cell r="C54">
            <v>5.0999999999999979</v>
          </cell>
          <cell r="D54">
            <v>6.3</v>
          </cell>
          <cell r="E54">
            <v>8</v>
          </cell>
          <cell r="F54">
            <v>50</v>
          </cell>
          <cell r="G54">
            <v>232</v>
          </cell>
          <cell r="H54">
            <v>50.5</v>
          </cell>
          <cell r="J54">
            <v>62</v>
          </cell>
          <cell r="L54">
            <v>51</v>
          </cell>
          <cell r="O54">
            <v>14.8</v>
          </cell>
          <cell r="P54">
            <v>5.2999999999999936</v>
          </cell>
          <cell r="Q54">
            <v>6.5</v>
          </cell>
          <cell r="R54">
            <v>9.1</v>
          </cell>
          <cell r="S54">
            <v>50</v>
          </cell>
          <cell r="T54">
            <v>201</v>
          </cell>
          <cell r="U54">
            <v>35.5</v>
          </cell>
          <cell r="W54">
            <v>41</v>
          </cell>
          <cell r="Y54">
            <v>51</v>
          </cell>
        </row>
        <row r="55">
          <cell r="A55">
            <v>8.9</v>
          </cell>
          <cell r="B55" t="str">
            <v>-</v>
          </cell>
          <cell r="C55">
            <v>5.1199999999999974</v>
          </cell>
          <cell r="D55">
            <v>6.33</v>
          </cell>
          <cell r="E55">
            <v>8.0399999999999991</v>
          </cell>
          <cell r="F55">
            <v>49</v>
          </cell>
          <cell r="G55">
            <v>234</v>
          </cell>
          <cell r="H55">
            <v>51</v>
          </cell>
          <cell r="I55">
            <v>16</v>
          </cell>
          <cell r="J55">
            <v>64</v>
          </cell>
          <cell r="K55">
            <v>66</v>
          </cell>
          <cell r="L55">
            <v>52</v>
          </cell>
          <cell r="N55">
            <v>9.5</v>
          </cell>
          <cell r="O55" t="str">
            <v xml:space="preserve"> - </v>
          </cell>
          <cell r="P55">
            <v>5.3199999999999932</v>
          </cell>
          <cell r="Q55">
            <v>6.54</v>
          </cell>
          <cell r="R55">
            <v>9.16</v>
          </cell>
          <cell r="S55">
            <v>49</v>
          </cell>
          <cell r="T55">
            <v>202</v>
          </cell>
          <cell r="U55">
            <v>36</v>
          </cell>
          <cell r="V55">
            <v>21</v>
          </cell>
          <cell r="W55">
            <v>42</v>
          </cell>
          <cell r="X55">
            <v>51</v>
          </cell>
          <cell r="Y55">
            <v>52</v>
          </cell>
        </row>
        <row r="56">
          <cell r="B56">
            <v>13.1</v>
          </cell>
          <cell r="C56">
            <v>5.139999999999997</v>
          </cell>
          <cell r="D56">
            <v>6.36</v>
          </cell>
          <cell r="E56">
            <v>8.08</v>
          </cell>
          <cell r="F56">
            <v>48</v>
          </cell>
          <cell r="G56">
            <v>236</v>
          </cell>
          <cell r="H56">
            <v>51.5</v>
          </cell>
          <cell r="J56">
            <v>66</v>
          </cell>
          <cell r="L56">
            <v>53</v>
          </cell>
          <cell r="O56">
            <v>14.9</v>
          </cell>
          <cell r="P56">
            <v>5.3399999999999928</v>
          </cell>
          <cell r="Q56">
            <v>6.58</v>
          </cell>
          <cell r="R56">
            <v>9.2200000000000006</v>
          </cell>
          <cell r="S56">
            <v>48</v>
          </cell>
          <cell r="T56">
            <v>203</v>
          </cell>
          <cell r="U56">
            <v>36.5</v>
          </cell>
          <cell r="W56">
            <v>43</v>
          </cell>
          <cell r="Y56">
            <v>53</v>
          </cell>
        </row>
        <row r="57">
          <cell r="B57" t="str">
            <v>-</v>
          </cell>
          <cell r="C57">
            <v>5.1599999999999966</v>
          </cell>
          <cell r="D57">
            <v>6.39</v>
          </cell>
          <cell r="E57">
            <v>8.1199999999999992</v>
          </cell>
          <cell r="F57">
            <v>47</v>
          </cell>
          <cell r="G57">
            <v>238</v>
          </cell>
          <cell r="H57">
            <v>52</v>
          </cell>
          <cell r="I57">
            <v>17</v>
          </cell>
          <cell r="J57">
            <v>68</v>
          </cell>
          <cell r="K57">
            <v>67</v>
          </cell>
          <cell r="L57">
            <v>54</v>
          </cell>
          <cell r="O57" t="str">
            <v xml:space="preserve"> - </v>
          </cell>
          <cell r="P57">
            <v>5.3599999999999923</v>
          </cell>
          <cell r="Q57">
            <v>7.02</v>
          </cell>
          <cell r="R57">
            <v>9.2799999999999994</v>
          </cell>
          <cell r="S57">
            <v>47</v>
          </cell>
          <cell r="T57">
            <v>204</v>
          </cell>
          <cell r="U57">
            <v>37</v>
          </cell>
          <cell r="V57">
            <v>22</v>
          </cell>
          <cell r="W57">
            <v>44</v>
          </cell>
          <cell r="X57">
            <v>52</v>
          </cell>
          <cell r="Y57">
            <v>54</v>
          </cell>
        </row>
        <row r="58">
          <cell r="A58">
            <v>9</v>
          </cell>
          <cell r="B58">
            <v>13.2</v>
          </cell>
          <cell r="C58">
            <v>5.1799999999999962</v>
          </cell>
          <cell r="D58">
            <v>6.42</v>
          </cell>
          <cell r="E58">
            <v>8.16</v>
          </cell>
          <cell r="F58">
            <v>46</v>
          </cell>
          <cell r="G58">
            <v>240</v>
          </cell>
          <cell r="H58">
            <v>52.5</v>
          </cell>
          <cell r="J58">
            <v>70</v>
          </cell>
          <cell r="L58">
            <v>55</v>
          </cell>
          <cell r="N58">
            <v>9.6</v>
          </cell>
          <cell r="O58">
            <v>15</v>
          </cell>
          <cell r="P58">
            <v>5.3799999999999919</v>
          </cell>
          <cell r="Q58">
            <v>7.06</v>
          </cell>
          <cell r="R58">
            <v>9.34</v>
          </cell>
          <cell r="S58">
            <v>46</v>
          </cell>
          <cell r="T58">
            <v>205</v>
          </cell>
          <cell r="U58">
            <v>37.5</v>
          </cell>
          <cell r="W58">
            <v>45</v>
          </cell>
          <cell r="Y58">
            <v>55</v>
          </cell>
        </row>
        <row r="59">
          <cell r="B59" t="str">
            <v>-</v>
          </cell>
          <cell r="C59">
            <v>5.1999999999999957</v>
          </cell>
          <cell r="D59">
            <v>6.45</v>
          </cell>
          <cell r="E59">
            <v>8.1999999999999993</v>
          </cell>
          <cell r="F59">
            <v>45</v>
          </cell>
          <cell r="G59">
            <v>242</v>
          </cell>
          <cell r="H59">
            <v>53</v>
          </cell>
          <cell r="I59">
            <v>18</v>
          </cell>
          <cell r="J59">
            <v>72</v>
          </cell>
          <cell r="K59">
            <v>68</v>
          </cell>
          <cell r="L59">
            <v>56</v>
          </cell>
          <cell r="O59" t="str">
            <v xml:space="preserve"> - </v>
          </cell>
          <cell r="P59">
            <v>5.3999999999999915</v>
          </cell>
          <cell r="Q59">
            <v>7.1</v>
          </cell>
          <cell r="R59">
            <v>9.4</v>
          </cell>
          <cell r="S59">
            <v>45</v>
          </cell>
          <cell r="T59">
            <v>206</v>
          </cell>
          <cell r="U59">
            <v>38</v>
          </cell>
          <cell r="V59">
            <v>23</v>
          </cell>
          <cell r="W59">
            <v>46</v>
          </cell>
          <cell r="X59">
            <v>53</v>
          </cell>
          <cell r="Y59">
            <v>56</v>
          </cell>
        </row>
        <row r="60">
          <cell r="A60">
            <v>9.1</v>
          </cell>
          <cell r="B60">
            <v>13.3</v>
          </cell>
          <cell r="C60">
            <v>5.2199999999999953</v>
          </cell>
          <cell r="D60">
            <v>6.49</v>
          </cell>
          <cell r="E60">
            <v>8.24</v>
          </cell>
          <cell r="F60">
            <v>44</v>
          </cell>
          <cell r="G60">
            <v>244</v>
          </cell>
          <cell r="H60">
            <v>53.5</v>
          </cell>
          <cell r="J60">
            <v>74</v>
          </cell>
          <cell r="L60">
            <v>57</v>
          </cell>
          <cell r="O60">
            <v>15.1</v>
          </cell>
          <cell r="P60">
            <v>5.419999999999991</v>
          </cell>
          <cell r="Q60">
            <v>7.14</v>
          </cell>
          <cell r="R60">
            <v>9.4600000000000009</v>
          </cell>
          <cell r="S60">
            <v>44</v>
          </cell>
          <cell r="T60">
            <v>207</v>
          </cell>
          <cell r="U60">
            <v>38.5</v>
          </cell>
          <cell r="W60">
            <v>47</v>
          </cell>
          <cell r="Y60">
            <v>57</v>
          </cell>
        </row>
        <row r="61">
          <cell r="B61" t="str">
            <v>-</v>
          </cell>
          <cell r="C61">
            <v>5.2399999999999949</v>
          </cell>
          <cell r="D61">
            <v>6.53</v>
          </cell>
          <cell r="E61">
            <v>8.2799999999999994</v>
          </cell>
          <cell r="F61">
            <v>43</v>
          </cell>
          <cell r="G61">
            <v>246</v>
          </cell>
          <cell r="H61">
            <v>54</v>
          </cell>
          <cell r="I61">
            <v>19</v>
          </cell>
          <cell r="J61">
            <v>76</v>
          </cell>
          <cell r="K61">
            <v>69</v>
          </cell>
          <cell r="L61">
            <v>58</v>
          </cell>
          <cell r="N61">
            <v>9.6999999999999993</v>
          </cell>
          <cell r="O61" t="str">
            <v xml:space="preserve"> - </v>
          </cell>
          <cell r="P61">
            <v>5.4399999999999906</v>
          </cell>
          <cell r="Q61">
            <v>7.18</v>
          </cell>
          <cell r="R61">
            <v>9.52</v>
          </cell>
          <cell r="S61">
            <v>43</v>
          </cell>
          <cell r="T61">
            <v>208</v>
          </cell>
          <cell r="U61">
            <v>39</v>
          </cell>
          <cell r="V61">
            <v>24</v>
          </cell>
          <cell r="W61">
            <v>48</v>
          </cell>
          <cell r="X61">
            <v>54</v>
          </cell>
          <cell r="Y61">
            <v>58</v>
          </cell>
        </row>
        <row r="62">
          <cell r="A62">
            <v>9.1999999999999993</v>
          </cell>
          <cell r="B62">
            <v>13.4</v>
          </cell>
          <cell r="C62">
            <v>5.2599999999999945</v>
          </cell>
          <cell r="D62">
            <v>6.57</v>
          </cell>
          <cell r="E62">
            <v>8.32</v>
          </cell>
          <cell r="F62">
            <v>42</v>
          </cell>
          <cell r="G62">
            <v>248</v>
          </cell>
          <cell r="H62">
            <v>54.5</v>
          </cell>
          <cell r="J62">
            <v>78</v>
          </cell>
          <cell r="L62">
            <v>59</v>
          </cell>
          <cell r="O62">
            <v>15.2</v>
          </cell>
          <cell r="P62">
            <v>5.4599999999999902</v>
          </cell>
          <cell r="Q62">
            <v>7.22</v>
          </cell>
          <cell r="R62">
            <v>9.58</v>
          </cell>
          <cell r="S62">
            <v>42</v>
          </cell>
          <cell r="T62">
            <v>209</v>
          </cell>
          <cell r="U62">
            <v>39.5</v>
          </cell>
          <cell r="W62">
            <v>49</v>
          </cell>
          <cell r="Y62">
            <v>59</v>
          </cell>
        </row>
        <row r="63">
          <cell r="B63" t="str">
            <v>-</v>
          </cell>
          <cell r="C63">
            <v>5.279999999999994</v>
          </cell>
          <cell r="D63">
            <v>6.61</v>
          </cell>
          <cell r="E63">
            <v>8.36</v>
          </cell>
          <cell r="F63">
            <v>41</v>
          </cell>
          <cell r="G63">
            <v>250</v>
          </cell>
          <cell r="H63">
            <v>55</v>
          </cell>
          <cell r="I63">
            <v>20</v>
          </cell>
          <cell r="J63">
            <v>80</v>
          </cell>
          <cell r="K63">
            <v>70</v>
          </cell>
          <cell r="L63">
            <v>60</v>
          </cell>
          <cell r="O63" t="str">
            <v xml:space="preserve"> - </v>
          </cell>
          <cell r="P63">
            <v>5.4799999999999898</v>
          </cell>
          <cell r="Q63">
            <v>7.26</v>
          </cell>
          <cell r="R63">
            <v>10.039999999999999</v>
          </cell>
          <cell r="S63">
            <v>41</v>
          </cell>
          <cell r="T63">
            <v>210</v>
          </cell>
          <cell r="U63">
            <v>40</v>
          </cell>
          <cell r="V63">
            <v>25</v>
          </cell>
          <cell r="W63">
            <v>50</v>
          </cell>
          <cell r="X63">
            <v>55</v>
          </cell>
          <cell r="Y63">
            <v>60</v>
          </cell>
        </row>
        <row r="64">
          <cell r="A64">
            <v>9.3000000000000007</v>
          </cell>
          <cell r="B64">
            <v>13.5</v>
          </cell>
          <cell r="C64">
            <v>5.2999999999999936</v>
          </cell>
          <cell r="D64">
            <v>7.05</v>
          </cell>
          <cell r="E64">
            <v>8.4</v>
          </cell>
          <cell r="F64">
            <v>40</v>
          </cell>
          <cell r="G64">
            <v>252</v>
          </cell>
          <cell r="H64">
            <v>55.5</v>
          </cell>
          <cell r="J64">
            <v>81</v>
          </cell>
          <cell r="L64">
            <v>61</v>
          </cell>
          <cell r="N64">
            <v>9.8000000000000007</v>
          </cell>
          <cell r="O64">
            <v>15.3</v>
          </cell>
          <cell r="P64">
            <v>5.4999999999999893</v>
          </cell>
          <cell r="Q64">
            <v>7.3</v>
          </cell>
          <cell r="R64">
            <v>10.1</v>
          </cell>
          <cell r="S64">
            <v>40</v>
          </cell>
          <cell r="T64">
            <v>211</v>
          </cell>
          <cell r="U64">
            <v>40.5</v>
          </cell>
          <cell r="W64">
            <v>51</v>
          </cell>
          <cell r="Y64">
            <v>61</v>
          </cell>
        </row>
        <row r="65">
          <cell r="B65" t="str">
            <v>-</v>
          </cell>
          <cell r="C65">
            <v>5.3199999999999932</v>
          </cell>
          <cell r="D65">
            <v>7.09</v>
          </cell>
          <cell r="E65">
            <v>8.44</v>
          </cell>
          <cell r="F65">
            <v>39</v>
          </cell>
          <cell r="G65">
            <v>254</v>
          </cell>
          <cell r="H65">
            <v>56</v>
          </cell>
          <cell r="I65">
            <v>21</v>
          </cell>
          <cell r="J65">
            <v>82</v>
          </cell>
          <cell r="K65">
            <v>71</v>
          </cell>
          <cell r="L65">
            <v>62</v>
          </cell>
          <cell r="O65" t="str">
            <v xml:space="preserve"> - </v>
          </cell>
          <cell r="P65">
            <v>5.5199999999999889</v>
          </cell>
          <cell r="Q65">
            <v>7.35</v>
          </cell>
          <cell r="R65">
            <v>10.17</v>
          </cell>
          <cell r="S65">
            <v>39</v>
          </cell>
          <cell r="T65">
            <v>212</v>
          </cell>
          <cell r="U65">
            <v>41</v>
          </cell>
          <cell r="V65">
            <v>26</v>
          </cell>
          <cell r="W65">
            <v>52</v>
          </cell>
          <cell r="X65">
            <v>56</v>
          </cell>
          <cell r="Y65">
            <v>62</v>
          </cell>
        </row>
        <row r="66">
          <cell r="A66">
            <v>9.4</v>
          </cell>
          <cell r="B66">
            <v>13.6</v>
          </cell>
          <cell r="C66">
            <v>5.3399999999999928</v>
          </cell>
          <cell r="D66">
            <v>7.13</v>
          </cell>
          <cell r="E66">
            <v>8.48</v>
          </cell>
          <cell r="F66">
            <v>38</v>
          </cell>
          <cell r="G66">
            <v>256</v>
          </cell>
          <cell r="H66">
            <v>56.5</v>
          </cell>
          <cell r="J66">
            <v>83</v>
          </cell>
          <cell r="L66">
            <v>63</v>
          </cell>
          <cell r="O66">
            <v>15.4</v>
          </cell>
          <cell r="P66">
            <v>5.5399999999999885</v>
          </cell>
          <cell r="Q66">
            <v>7.4</v>
          </cell>
          <cell r="R66">
            <v>10.24</v>
          </cell>
          <cell r="S66">
            <v>38</v>
          </cell>
          <cell r="T66">
            <v>213</v>
          </cell>
          <cell r="U66">
            <v>41.5</v>
          </cell>
          <cell r="W66">
            <v>53</v>
          </cell>
          <cell r="Y66">
            <v>63</v>
          </cell>
        </row>
        <row r="67">
          <cell r="B67" t="str">
            <v>-</v>
          </cell>
          <cell r="C67">
            <v>5.3599999999999923</v>
          </cell>
          <cell r="D67">
            <v>7.17</v>
          </cell>
          <cell r="E67">
            <v>8.52</v>
          </cell>
          <cell r="F67">
            <v>37</v>
          </cell>
          <cell r="G67">
            <v>258</v>
          </cell>
          <cell r="H67">
            <v>57</v>
          </cell>
          <cell r="I67">
            <v>22</v>
          </cell>
          <cell r="J67">
            <v>84</v>
          </cell>
          <cell r="K67">
            <v>72</v>
          </cell>
          <cell r="L67">
            <v>64</v>
          </cell>
          <cell r="N67">
            <v>9.9</v>
          </cell>
          <cell r="O67" t="str">
            <v xml:space="preserve">  - </v>
          </cell>
          <cell r="P67">
            <v>5.5599999999999881</v>
          </cell>
          <cell r="Q67">
            <v>7.45</v>
          </cell>
          <cell r="R67">
            <v>10.31</v>
          </cell>
          <cell r="S67">
            <v>37</v>
          </cell>
          <cell r="T67">
            <v>214</v>
          </cell>
          <cell r="U67">
            <v>42</v>
          </cell>
          <cell r="V67">
            <v>27</v>
          </cell>
          <cell r="W67">
            <v>54</v>
          </cell>
          <cell r="X67">
            <v>57</v>
          </cell>
          <cell r="Y67">
            <v>64</v>
          </cell>
        </row>
        <row r="68">
          <cell r="A68">
            <v>9.5</v>
          </cell>
          <cell r="B68">
            <v>13.7</v>
          </cell>
          <cell r="C68">
            <v>5.3799999999999919</v>
          </cell>
          <cell r="D68">
            <v>7.21</v>
          </cell>
          <cell r="E68">
            <v>8.56</v>
          </cell>
          <cell r="F68">
            <v>36</v>
          </cell>
          <cell r="G68">
            <v>260</v>
          </cell>
          <cell r="H68">
            <v>57.5</v>
          </cell>
          <cell r="J68">
            <v>85</v>
          </cell>
          <cell r="L68">
            <v>65</v>
          </cell>
          <cell r="O68">
            <v>15.5</v>
          </cell>
          <cell r="P68">
            <v>5.5799999999999876</v>
          </cell>
          <cell r="Q68">
            <v>7.5</v>
          </cell>
          <cell r="R68">
            <v>10.38</v>
          </cell>
          <cell r="S68">
            <v>36</v>
          </cell>
          <cell r="T68">
            <v>215</v>
          </cell>
          <cell r="U68">
            <v>42.5</v>
          </cell>
          <cell r="W68">
            <v>55</v>
          </cell>
          <cell r="Y68">
            <v>65</v>
          </cell>
        </row>
        <row r="69">
          <cell r="B69" t="str">
            <v>-</v>
          </cell>
          <cell r="C69">
            <v>5.3999999999999915</v>
          </cell>
          <cell r="D69">
            <v>7.25</v>
          </cell>
          <cell r="E69">
            <v>9</v>
          </cell>
          <cell r="F69">
            <v>35</v>
          </cell>
          <cell r="G69">
            <v>262</v>
          </cell>
          <cell r="H69">
            <v>58</v>
          </cell>
          <cell r="I69">
            <v>23</v>
          </cell>
          <cell r="J69">
            <v>86</v>
          </cell>
          <cell r="K69">
            <v>73</v>
          </cell>
          <cell r="L69">
            <v>66</v>
          </cell>
          <cell r="O69" t="str">
            <v xml:space="preserve"> - </v>
          </cell>
          <cell r="P69">
            <v>6</v>
          </cell>
          <cell r="Q69">
            <v>7.55</v>
          </cell>
          <cell r="R69">
            <v>10.45</v>
          </cell>
          <cell r="S69">
            <v>35</v>
          </cell>
          <cell r="T69">
            <v>216</v>
          </cell>
          <cell r="U69">
            <v>43</v>
          </cell>
          <cell r="V69">
            <v>28</v>
          </cell>
          <cell r="W69">
            <v>56</v>
          </cell>
          <cell r="X69">
            <v>58</v>
          </cell>
          <cell r="Y69">
            <v>66</v>
          </cell>
        </row>
        <row r="70">
          <cell r="A70">
            <v>9.6</v>
          </cell>
          <cell r="B70">
            <v>13.8</v>
          </cell>
          <cell r="C70">
            <v>5.419999999999991</v>
          </cell>
          <cell r="D70">
            <v>7.3</v>
          </cell>
          <cell r="E70">
            <v>9.0399999999999991</v>
          </cell>
          <cell r="F70">
            <v>34</v>
          </cell>
          <cell r="G70">
            <v>264</v>
          </cell>
          <cell r="H70">
            <v>58.5</v>
          </cell>
          <cell r="J70">
            <v>87</v>
          </cell>
          <cell r="L70">
            <v>67</v>
          </cell>
          <cell r="N70">
            <v>10</v>
          </cell>
          <cell r="O70">
            <v>15.6</v>
          </cell>
          <cell r="P70">
            <v>6.02</v>
          </cell>
          <cell r="Q70">
            <v>8</v>
          </cell>
          <cell r="R70">
            <v>10.52</v>
          </cell>
          <cell r="S70">
            <v>34</v>
          </cell>
          <cell r="T70">
            <v>217</v>
          </cell>
          <cell r="U70">
            <v>43.5</v>
          </cell>
          <cell r="W70">
            <v>57</v>
          </cell>
          <cell r="Y70">
            <v>67</v>
          </cell>
        </row>
        <row r="71">
          <cell r="B71" t="str">
            <v>-</v>
          </cell>
          <cell r="C71">
            <v>5.4399999999999906</v>
          </cell>
          <cell r="D71">
            <v>7.35</v>
          </cell>
          <cell r="E71">
            <v>9.08</v>
          </cell>
          <cell r="F71">
            <v>33</v>
          </cell>
          <cell r="G71">
            <v>266</v>
          </cell>
          <cell r="H71">
            <v>59</v>
          </cell>
          <cell r="I71">
            <v>24</v>
          </cell>
          <cell r="J71">
            <v>88</v>
          </cell>
          <cell r="K71">
            <v>74</v>
          </cell>
          <cell r="L71">
            <v>68</v>
          </cell>
          <cell r="O71">
            <v>15.7</v>
          </cell>
          <cell r="P71">
            <v>6.0399999999999991</v>
          </cell>
          <cell r="Q71">
            <v>8.0500000000000007</v>
          </cell>
          <cell r="R71">
            <v>10.59</v>
          </cell>
          <cell r="S71">
            <v>33</v>
          </cell>
          <cell r="T71">
            <v>218</v>
          </cell>
          <cell r="U71">
            <v>44</v>
          </cell>
          <cell r="V71">
            <v>29</v>
          </cell>
          <cell r="W71">
            <v>58</v>
          </cell>
          <cell r="X71">
            <v>59</v>
          </cell>
          <cell r="Y71">
            <v>68</v>
          </cell>
        </row>
        <row r="72">
          <cell r="A72">
            <v>9.6999999999999993</v>
          </cell>
          <cell r="B72">
            <v>13.9</v>
          </cell>
          <cell r="C72">
            <v>5.4599999999999902</v>
          </cell>
          <cell r="D72">
            <v>7.4</v>
          </cell>
          <cell r="E72">
            <v>9.1199999999999992</v>
          </cell>
          <cell r="F72">
            <v>32</v>
          </cell>
          <cell r="G72">
            <v>268</v>
          </cell>
          <cell r="H72">
            <v>59.5</v>
          </cell>
          <cell r="J72">
            <v>89</v>
          </cell>
          <cell r="L72">
            <v>69</v>
          </cell>
          <cell r="N72">
            <v>10.1</v>
          </cell>
          <cell r="O72">
            <v>15.8</v>
          </cell>
          <cell r="P72">
            <v>6.0599999999999987</v>
          </cell>
          <cell r="Q72">
            <v>8.1</v>
          </cell>
          <cell r="R72">
            <v>11.06</v>
          </cell>
          <cell r="S72">
            <v>32</v>
          </cell>
          <cell r="T72">
            <v>219</v>
          </cell>
          <cell r="U72">
            <v>44.5</v>
          </cell>
          <cell r="W72">
            <v>59</v>
          </cell>
          <cell r="Y72">
            <v>69</v>
          </cell>
        </row>
        <row r="73">
          <cell r="B73" t="str">
            <v>-</v>
          </cell>
          <cell r="C73">
            <v>5.4799999999999898</v>
          </cell>
          <cell r="D73">
            <v>7.45</v>
          </cell>
          <cell r="E73">
            <v>9.16</v>
          </cell>
          <cell r="F73">
            <v>31</v>
          </cell>
          <cell r="G73">
            <v>270</v>
          </cell>
          <cell r="H73">
            <v>60</v>
          </cell>
          <cell r="I73">
            <v>25</v>
          </cell>
          <cell r="J73">
            <v>90</v>
          </cell>
          <cell r="K73">
            <v>75</v>
          </cell>
          <cell r="L73">
            <v>70</v>
          </cell>
          <cell r="O73">
            <v>15.9</v>
          </cell>
          <cell r="P73">
            <v>6.0799999999999983</v>
          </cell>
          <cell r="Q73">
            <v>8.15</v>
          </cell>
          <cell r="R73">
            <v>11.13</v>
          </cell>
          <cell r="S73">
            <v>31</v>
          </cell>
          <cell r="T73">
            <v>220</v>
          </cell>
          <cell r="U73">
            <v>45</v>
          </cell>
          <cell r="V73">
            <v>30</v>
          </cell>
          <cell r="W73">
            <v>60</v>
          </cell>
          <cell r="X73">
            <v>60</v>
          </cell>
          <cell r="Y73">
            <v>70</v>
          </cell>
        </row>
        <row r="74">
          <cell r="A74" t="str">
            <v>9,8</v>
          </cell>
          <cell r="B74">
            <v>14</v>
          </cell>
          <cell r="C74">
            <v>5.4999999999999893</v>
          </cell>
          <cell r="D74">
            <v>7.5</v>
          </cell>
          <cell r="E74">
            <v>9.1999999999999993</v>
          </cell>
          <cell r="F74">
            <v>30</v>
          </cell>
          <cell r="G74">
            <v>271</v>
          </cell>
          <cell r="H74">
            <v>61</v>
          </cell>
          <cell r="J74">
            <v>91</v>
          </cell>
          <cell r="L74">
            <v>71</v>
          </cell>
          <cell r="N74">
            <v>10.199999999999999</v>
          </cell>
          <cell r="O74">
            <v>16</v>
          </cell>
          <cell r="P74">
            <v>6.0999999999999979</v>
          </cell>
          <cell r="Q74">
            <v>8.1999999999999993</v>
          </cell>
          <cell r="R74">
            <v>11.2</v>
          </cell>
          <cell r="S74">
            <v>30</v>
          </cell>
          <cell r="T74">
            <v>221</v>
          </cell>
          <cell r="U74">
            <v>45.5</v>
          </cell>
          <cell r="W74">
            <v>62</v>
          </cell>
          <cell r="Y74">
            <v>71</v>
          </cell>
        </row>
        <row r="75">
          <cell r="A75" t="str">
            <v>9,9</v>
          </cell>
          <cell r="B75" t="str">
            <v>-</v>
          </cell>
          <cell r="C75">
            <v>5.5199999999999889</v>
          </cell>
          <cell r="D75">
            <v>7.55</v>
          </cell>
          <cell r="E75">
            <v>9.26</v>
          </cell>
          <cell r="F75">
            <v>29</v>
          </cell>
          <cell r="G75">
            <v>272</v>
          </cell>
          <cell r="H75">
            <v>62</v>
          </cell>
          <cell r="I75">
            <v>26</v>
          </cell>
          <cell r="J75">
            <v>92</v>
          </cell>
          <cell r="K75">
            <v>76</v>
          </cell>
          <cell r="L75">
            <v>72</v>
          </cell>
          <cell r="N75">
            <v>10.3</v>
          </cell>
          <cell r="O75">
            <v>16.100000000000001</v>
          </cell>
          <cell r="P75">
            <v>6.1199999999999974</v>
          </cell>
          <cell r="Q75">
            <v>8.26</v>
          </cell>
          <cell r="R75">
            <v>11.28</v>
          </cell>
          <cell r="S75">
            <v>29</v>
          </cell>
          <cell r="T75">
            <v>222</v>
          </cell>
          <cell r="U75">
            <v>46</v>
          </cell>
          <cell r="V75">
            <v>31</v>
          </cell>
          <cell r="W75">
            <v>64</v>
          </cell>
          <cell r="X75">
            <v>61</v>
          </cell>
          <cell r="Y75">
            <v>72</v>
          </cell>
        </row>
        <row r="76">
          <cell r="A76">
            <v>10</v>
          </cell>
          <cell r="B76">
            <v>14.1</v>
          </cell>
          <cell r="C76">
            <v>5.5399999999999885</v>
          </cell>
          <cell r="D76">
            <v>8</v>
          </cell>
          <cell r="E76">
            <v>9.32</v>
          </cell>
          <cell r="F76">
            <v>28</v>
          </cell>
          <cell r="G76">
            <v>273</v>
          </cell>
          <cell r="H76">
            <v>63</v>
          </cell>
          <cell r="J76">
            <v>93</v>
          </cell>
          <cell r="L76">
            <v>73</v>
          </cell>
          <cell r="N76">
            <v>10.4</v>
          </cell>
          <cell r="O76">
            <v>16.2</v>
          </cell>
          <cell r="P76">
            <v>6.139999999999997</v>
          </cell>
          <cell r="Q76">
            <v>8.32</v>
          </cell>
          <cell r="R76">
            <v>11.36</v>
          </cell>
          <cell r="S76">
            <v>28</v>
          </cell>
          <cell r="T76">
            <v>223</v>
          </cell>
          <cell r="U76">
            <v>46.5</v>
          </cell>
          <cell r="W76">
            <v>66</v>
          </cell>
          <cell r="Y76">
            <v>73</v>
          </cell>
        </row>
        <row r="77">
          <cell r="A77">
            <v>10.1</v>
          </cell>
          <cell r="B77" t="str">
            <v>-</v>
          </cell>
          <cell r="C77">
            <v>5.5599999999999881</v>
          </cell>
          <cell r="D77">
            <v>8.0500000000000007</v>
          </cell>
          <cell r="E77">
            <v>9.3800000000000008</v>
          </cell>
          <cell r="F77">
            <v>27</v>
          </cell>
          <cell r="G77">
            <v>274</v>
          </cell>
          <cell r="H77">
            <v>64</v>
          </cell>
          <cell r="I77">
            <v>27</v>
          </cell>
          <cell r="J77">
            <v>94</v>
          </cell>
          <cell r="K77">
            <v>77</v>
          </cell>
          <cell r="L77">
            <v>74</v>
          </cell>
          <cell r="N77">
            <v>10.5</v>
          </cell>
          <cell r="O77">
            <v>16.3</v>
          </cell>
          <cell r="P77">
            <v>6.1599999999999966</v>
          </cell>
          <cell r="Q77">
            <v>8.3800000000000008</v>
          </cell>
          <cell r="R77">
            <v>11.44</v>
          </cell>
          <cell r="S77">
            <v>27</v>
          </cell>
          <cell r="T77">
            <v>224</v>
          </cell>
          <cell r="U77">
            <v>47</v>
          </cell>
          <cell r="V77">
            <v>32</v>
          </cell>
          <cell r="W77">
            <v>68</v>
          </cell>
          <cell r="X77">
            <v>62</v>
          </cell>
          <cell r="Y77">
            <v>74</v>
          </cell>
        </row>
        <row r="78">
          <cell r="A78">
            <v>10.199999999999999</v>
          </cell>
          <cell r="B78">
            <v>14.2</v>
          </cell>
          <cell r="C78">
            <v>5.5799999999999876</v>
          </cell>
          <cell r="D78">
            <v>8.1</v>
          </cell>
          <cell r="E78">
            <v>9.4600000000000009</v>
          </cell>
          <cell r="F78">
            <v>26</v>
          </cell>
          <cell r="G78">
            <v>275</v>
          </cell>
          <cell r="H78">
            <v>65</v>
          </cell>
          <cell r="J78">
            <v>95</v>
          </cell>
          <cell r="L78">
            <v>75</v>
          </cell>
          <cell r="N78">
            <v>10.6</v>
          </cell>
          <cell r="O78">
            <v>16.399999999999999</v>
          </cell>
          <cell r="P78">
            <v>6.1799999999999962</v>
          </cell>
          <cell r="Q78">
            <v>8.44</v>
          </cell>
          <cell r="R78">
            <v>11.52</v>
          </cell>
          <cell r="S78">
            <v>26</v>
          </cell>
          <cell r="T78">
            <v>225</v>
          </cell>
          <cell r="U78">
            <v>47.5</v>
          </cell>
          <cell r="W78">
            <v>70</v>
          </cell>
          <cell r="Y78">
            <v>75</v>
          </cell>
        </row>
        <row r="79">
          <cell r="A79">
            <v>10.3</v>
          </cell>
          <cell r="B79" t="str">
            <v>-</v>
          </cell>
          <cell r="C79">
            <v>6</v>
          </cell>
          <cell r="D79">
            <v>8.15</v>
          </cell>
          <cell r="E79">
            <v>9.5399999999999991</v>
          </cell>
          <cell r="F79">
            <v>25</v>
          </cell>
          <cell r="G79">
            <v>276</v>
          </cell>
          <cell r="H79">
            <v>66</v>
          </cell>
          <cell r="I79">
            <v>28</v>
          </cell>
          <cell r="J79">
            <v>96</v>
          </cell>
          <cell r="K79">
            <v>78</v>
          </cell>
          <cell r="L79">
            <v>76</v>
          </cell>
          <cell r="N79">
            <v>10.7</v>
          </cell>
          <cell r="O79">
            <v>16.5</v>
          </cell>
          <cell r="P79">
            <v>6.1999999999999957</v>
          </cell>
          <cell r="Q79">
            <v>8.5</v>
          </cell>
          <cell r="R79">
            <v>12</v>
          </cell>
          <cell r="S79">
            <v>25</v>
          </cell>
          <cell r="T79">
            <v>226</v>
          </cell>
          <cell r="U79">
            <v>48</v>
          </cell>
          <cell r="V79">
            <v>33</v>
          </cell>
          <cell r="W79">
            <v>72</v>
          </cell>
          <cell r="X79">
            <v>63</v>
          </cell>
          <cell r="Y79">
            <v>76</v>
          </cell>
        </row>
        <row r="80">
          <cell r="A80">
            <v>10.4</v>
          </cell>
          <cell r="B80">
            <v>14.3</v>
          </cell>
          <cell r="C80">
            <v>6.02</v>
          </cell>
          <cell r="D80">
            <v>8.1999999999999993</v>
          </cell>
          <cell r="E80">
            <v>10.02</v>
          </cell>
          <cell r="F80">
            <v>24</v>
          </cell>
          <cell r="G80">
            <v>277</v>
          </cell>
          <cell r="H80">
            <v>67</v>
          </cell>
          <cell r="J80">
            <v>97</v>
          </cell>
          <cell r="L80">
            <v>77</v>
          </cell>
          <cell r="N80">
            <v>10.8</v>
          </cell>
          <cell r="O80">
            <v>16.600000000000001</v>
          </cell>
          <cell r="P80">
            <v>6.2199999999999953</v>
          </cell>
          <cell r="Q80">
            <v>8.56</v>
          </cell>
          <cell r="R80">
            <v>12.08</v>
          </cell>
          <cell r="S80">
            <v>24</v>
          </cell>
          <cell r="T80">
            <v>227</v>
          </cell>
          <cell r="U80">
            <v>48.5</v>
          </cell>
          <cell r="W80">
            <v>74</v>
          </cell>
          <cell r="Y80">
            <v>77</v>
          </cell>
        </row>
        <row r="81">
          <cell r="A81">
            <v>10.5</v>
          </cell>
          <cell r="B81" t="str">
            <v>-</v>
          </cell>
          <cell r="C81">
            <v>6.0399999999999991</v>
          </cell>
          <cell r="D81">
            <v>8.25</v>
          </cell>
          <cell r="E81">
            <v>10.1</v>
          </cell>
          <cell r="F81">
            <v>23</v>
          </cell>
          <cell r="G81">
            <v>278</v>
          </cell>
          <cell r="H81">
            <v>68</v>
          </cell>
          <cell r="I81">
            <v>29</v>
          </cell>
          <cell r="J81">
            <v>98</v>
          </cell>
          <cell r="K81">
            <v>79</v>
          </cell>
          <cell r="L81">
            <v>78</v>
          </cell>
          <cell r="N81">
            <v>10.9</v>
          </cell>
          <cell r="O81">
            <v>16.7</v>
          </cell>
          <cell r="P81">
            <v>6.2399999999999949</v>
          </cell>
          <cell r="Q81">
            <v>9.02</v>
          </cell>
          <cell r="R81">
            <v>12.16</v>
          </cell>
          <cell r="S81">
            <v>23</v>
          </cell>
          <cell r="T81">
            <v>228</v>
          </cell>
          <cell r="U81">
            <v>49</v>
          </cell>
          <cell r="V81">
            <v>34</v>
          </cell>
          <cell r="W81">
            <v>76</v>
          </cell>
          <cell r="X81">
            <v>64</v>
          </cell>
          <cell r="Y81">
            <v>78</v>
          </cell>
        </row>
        <row r="82">
          <cell r="A82">
            <v>10.6</v>
          </cell>
          <cell r="B82">
            <v>14.4</v>
          </cell>
          <cell r="C82">
            <v>6.0599999999999987</v>
          </cell>
          <cell r="D82">
            <v>8.3000000000000007</v>
          </cell>
          <cell r="E82">
            <v>10.199999999999999</v>
          </cell>
          <cell r="F82">
            <v>22</v>
          </cell>
          <cell r="G82">
            <v>279</v>
          </cell>
          <cell r="H82">
            <v>69</v>
          </cell>
          <cell r="J82">
            <v>99</v>
          </cell>
          <cell r="L82">
            <v>79</v>
          </cell>
          <cell r="N82">
            <v>11</v>
          </cell>
          <cell r="O82">
            <v>16.8</v>
          </cell>
          <cell r="P82">
            <v>6.2599999999999945</v>
          </cell>
          <cell r="Q82">
            <v>9.08</v>
          </cell>
          <cell r="R82">
            <v>12.24</v>
          </cell>
          <cell r="S82">
            <v>22</v>
          </cell>
          <cell r="T82">
            <v>229</v>
          </cell>
          <cell r="U82">
            <v>49.5</v>
          </cell>
          <cell r="W82">
            <v>78</v>
          </cell>
          <cell r="Y82">
            <v>79</v>
          </cell>
        </row>
        <row r="83">
          <cell r="A83">
            <v>10.7</v>
          </cell>
          <cell r="B83" t="str">
            <v>-</v>
          </cell>
          <cell r="C83">
            <v>6.0799999999999983</v>
          </cell>
          <cell r="D83">
            <v>8.35</v>
          </cell>
          <cell r="E83">
            <v>10.3</v>
          </cell>
          <cell r="F83">
            <v>21</v>
          </cell>
          <cell r="G83">
            <v>280</v>
          </cell>
          <cell r="H83">
            <v>70</v>
          </cell>
          <cell r="I83">
            <v>30</v>
          </cell>
          <cell r="J83">
            <v>100</v>
          </cell>
          <cell r="K83">
            <v>80</v>
          </cell>
          <cell r="L83">
            <v>80</v>
          </cell>
          <cell r="N83">
            <v>11.1</v>
          </cell>
          <cell r="O83">
            <v>16.899999999999999</v>
          </cell>
          <cell r="P83">
            <v>6.279999999999994</v>
          </cell>
          <cell r="Q83">
            <v>9.14</v>
          </cell>
          <cell r="R83">
            <v>12.32</v>
          </cell>
          <cell r="S83">
            <v>21</v>
          </cell>
          <cell r="T83">
            <v>230</v>
          </cell>
          <cell r="U83">
            <v>50</v>
          </cell>
          <cell r="V83">
            <v>35</v>
          </cell>
          <cell r="W83">
            <v>80</v>
          </cell>
          <cell r="X83">
            <v>65</v>
          </cell>
          <cell r="Y83">
            <v>80</v>
          </cell>
        </row>
        <row r="84">
          <cell r="A84">
            <v>10.8</v>
          </cell>
          <cell r="B84">
            <v>14.5</v>
          </cell>
          <cell r="C84">
            <v>6.0999999999999979</v>
          </cell>
          <cell r="D84">
            <v>8.4</v>
          </cell>
          <cell r="E84">
            <v>10.4</v>
          </cell>
          <cell r="F84">
            <v>20</v>
          </cell>
          <cell r="G84">
            <v>281</v>
          </cell>
          <cell r="H84">
            <v>71</v>
          </cell>
          <cell r="J84">
            <v>101</v>
          </cell>
          <cell r="L84">
            <v>81</v>
          </cell>
          <cell r="N84">
            <v>11.2</v>
          </cell>
          <cell r="O84">
            <v>17</v>
          </cell>
          <cell r="P84">
            <v>6.2999999999999936</v>
          </cell>
          <cell r="Q84">
            <v>9.1999999999999993</v>
          </cell>
          <cell r="R84">
            <v>12.4</v>
          </cell>
          <cell r="S84">
            <v>20</v>
          </cell>
          <cell r="T84">
            <v>231</v>
          </cell>
          <cell r="U84">
            <v>51</v>
          </cell>
          <cell r="W84">
            <v>82</v>
          </cell>
          <cell r="X84">
            <v>66</v>
          </cell>
          <cell r="Y84">
            <v>81</v>
          </cell>
        </row>
        <row r="85">
          <cell r="A85">
            <v>10.9</v>
          </cell>
          <cell r="B85">
            <v>14.6</v>
          </cell>
          <cell r="C85">
            <v>6.1199999999999974</v>
          </cell>
          <cell r="D85">
            <v>8.4600000000000009</v>
          </cell>
          <cell r="E85">
            <v>10.5</v>
          </cell>
          <cell r="F85">
            <v>19</v>
          </cell>
          <cell r="G85">
            <v>282</v>
          </cell>
          <cell r="H85">
            <v>72</v>
          </cell>
          <cell r="I85">
            <v>31</v>
          </cell>
          <cell r="J85">
            <v>102</v>
          </cell>
          <cell r="K85">
            <v>81</v>
          </cell>
          <cell r="L85">
            <v>82</v>
          </cell>
          <cell r="N85">
            <v>11.3</v>
          </cell>
          <cell r="O85">
            <v>17.2</v>
          </cell>
          <cell r="P85">
            <v>6.3199999999999932</v>
          </cell>
          <cell r="Q85">
            <v>9.27</v>
          </cell>
          <cell r="R85">
            <v>12.49</v>
          </cell>
          <cell r="S85">
            <v>19</v>
          </cell>
          <cell r="T85">
            <v>232</v>
          </cell>
          <cell r="U85">
            <v>52</v>
          </cell>
          <cell r="V85">
            <v>36</v>
          </cell>
          <cell r="W85">
            <v>84</v>
          </cell>
          <cell r="X85">
            <v>67</v>
          </cell>
          <cell r="Y85">
            <v>82</v>
          </cell>
        </row>
        <row r="86">
          <cell r="A86">
            <v>11</v>
          </cell>
          <cell r="B86">
            <v>14.7</v>
          </cell>
          <cell r="C86">
            <v>6.139999999999997</v>
          </cell>
          <cell r="D86">
            <v>8.52</v>
          </cell>
          <cell r="E86">
            <v>11</v>
          </cell>
          <cell r="F86">
            <v>18</v>
          </cell>
          <cell r="G86">
            <v>283</v>
          </cell>
          <cell r="H86">
            <v>73</v>
          </cell>
          <cell r="J86">
            <v>103</v>
          </cell>
          <cell r="L86">
            <v>83</v>
          </cell>
          <cell r="N86">
            <v>11.4</v>
          </cell>
          <cell r="O86">
            <v>17.399999999999999</v>
          </cell>
          <cell r="P86">
            <v>6.3399999999999928</v>
          </cell>
          <cell r="Q86">
            <v>9.34</v>
          </cell>
          <cell r="R86">
            <v>12.58</v>
          </cell>
          <cell r="S86">
            <v>18</v>
          </cell>
          <cell r="T86">
            <v>233</v>
          </cell>
          <cell r="U86">
            <v>53</v>
          </cell>
          <cell r="W86">
            <v>86</v>
          </cell>
          <cell r="X86">
            <v>68</v>
          </cell>
          <cell r="Y86">
            <v>83</v>
          </cell>
        </row>
        <row r="87">
          <cell r="A87">
            <v>11.1</v>
          </cell>
          <cell r="B87">
            <v>14.8</v>
          </cell>
          <cell r="C87">
            <v>6.1599999999999966</v>
          </cell>
          <cell r="D87">
            <v>8.58</v>
          </cell>
          <cell r="E87">
            <v>11.1</v>
          </cell>
          <cell r="F87">
            <v>17</v>
          </cell>
          <cell r="G87">
            <v>284</v>
          </cell>
          <cell r="H87">
            <v>74</v>
          </cell>
          <cell r="J87">
            <v>104</v>
          </cell>
          <cell r="K87">
            <v>82</v>
          </cell>
          <cell r="L87">
            <v>84</v>
          </cell>
          <cell r="N87">
            <v>11.5</v>
          </cell>
          <cell r="O87">
            <v>17.600000000000001</v>
          </cell>
          <cell r="P87">
            <v>6.3599999999999923</v>
          </cell>
          <cell r="Q87">
            <v>9.42</v>
          </cell>
          <cell r="R87">
            <v>13.07</v>
          </cell>
          <cell r="S87">
            <v>17</v>
          </cell>
          <cell r="T87">
            <v>234</v>
          </cell>
          <cell r="U87">
            <v>54</v>
          </cell>
          <cell r="W87">
            <v>88</v>
          </cell>
          <cell r="X87">
            <v>69</v>
          </cell>
          <cell r="Y87">
            <v>84</v>
          </cell>
        </row>
        <row r="88">
          <cell r="A88">
            <v>11.2</v>
          </cell>
          <cell r="B88">
            <v>14.9</v>
          </cell>
          <cell r="C88">
            <v>6.1799999999999962</v>
          </cell>
          <cell r="D88">
            <v>9.0399999999999991</v>
          </cell>
          <cell r="E88">
            <v>11.2</v>
          </cell>
          <cell r="F88">
            <v>16</v>
          </cell>
          <cell r="G88">
            <v>285</v>
          </cell>
          <cell r="H88">
            <v>75</v>
          </cell>
          <cell r="I88">
            <v>32</v>
          </cell>
          <cell r="J88">
            <v>105</v>
          </cell>
          <cell r="L88">
            <v>85</v>
          </cell>
          <cell r="N88">
            <v>11.6</v>
          </cell>
          <cell r="O88">
            <v>17.8</v>
          </cell>
          <cell r="P88">
            <v>6.3799999999999919</v>
          </cell>
          <cell r="Q88">
            <v>9.51</v>
          </cell>
          <cell r="R88">
            <v>13.16</v>
          </cell>
          <cell r="S88">
            <v>16</v>
          </cell>
          <cell r="T88">
            <v>235</v>
          </cell>
          <cell r="U88">
            <v>55</v>
          </cell>
          <cell r="V88">
            <v>37</v>
          </cell>
          <cell r="W88">
            <v>90</v>
          </cell>
          <cell r="X88">
            <v>70</v>
          </cell>
          <cell r="Y88">
            <v>85</v>
          </cell>
        </row>
        <row r="89">
          <cell r="A89">
            <v>11.3</v>
          </cell>
          <cell r="B89">
            <v>15</v>
          </cell>
          <cell r="C89">
            <v>6.1999999999999957</v>
          </cell>
          <cell r="D89">
            <v>9.1</v>
          </cell>
          <cell r="E89">
            <v>11.3</v>
          </cell>
          <cell r="F89">
            <v>15</v>
          </cell>
          <cell r="G89">
            <v>286</v>
          </cell>
          <cell r="H89">
            <v>76</v>
          </cell>
          <cell r="J89">
            <v>106</v>
          </cell>
          <cell r="K89">
            <v>83</v>
          </cell>
          <cell r="L89">
            <v>86</v>
          </cell>
          <cell r="N89">
            <v>11.7</v>
          </cell>
          <cell r="O89">
            <v>18.100000000000001</v>
          </cell>
          <cell r="P89">
            <v>6.3999999999999915</v>
          </cell>
          <cell r="Q89">
            <v>10</v>
          </cell>
          <cell r="R89">
            <v>13.25</v>
          </cell>
          <cell r="S89">
            <v>15</v>
          </cell>
          <cell r="T89">
            <v>236</v>
          </cell>
          <cell r="U89">
            <v>56</v>
          </cell>
          <cell r="W89">
            <v>92</v>
          </cell>
          <cell r="X89">
            <v>71</v>
          </cell>
          <cell r="Y89">
            <v>86</v>
          </cell>
        </row>
        <row r="90">
          <cell r="A90">
            <v>11.4</v>
          </cell>
          <cell r="B90">
            <v>15.2</v>
          </cell>
          <cell r="C90">
            <v>6.2199999999999953</v>
          </cell>
          <cell r="D90">
            <v>9.16</v>
          </cell>
          <cell r="E90">
            <v>11.4</v>
          </cell>
          <cell r="F90">
            <v>14</v>
          </cell>
          <cell r="G90">
            <v>287</v>
          </cell>
          <cell r="H90">
            <v>77</v>
          </cell>
          <cell r="J90">
            <v>107</v>
          </cell>
          <cell r="L90">
            <v>87</v>
          </cell>
          <cell r="N90">
            <v>11.8</v>
          </cell>
          <cell r="O90">
            <v>18.399999999999999</v>
          </cell>
          <cell r="P90">
            <v>6.419999999999991</v>
          </cell>
          <cell r="Q90">
            <v>10.1</v>
          </cell>
          <cell r="R90">
            <v>13.34</v>
          </cell>
          <cell r="S90">
            <v>14</v>
          </cell>
          <cell r="T90">
            <v>237</v>
          </cell>
          <cell r="U90">
            <v>57</v>
          </cell>
          <cell r="W90">
            <v>94</v>
          </cell>
          <cell r="X90">
            <v>72</v>
          </cell>
          <cell r="Y90">
            <v>87</v>
          </cell>
        </row>
        <row r="91">
          <cell r="A91">
            <v>11.5</v>
          </cell>
          <cell r="B91">
            <v>15.4</v>
          </cell>
          <cell r="C91">
            <v>6.2399999999999949</v>
          </cell>
          <cell r="D91">
            <v>9.2200000000000006</v>
          </cell>
          <cell r="E91">
            <v>11.5</v>
          </cell>
          <cell r="F91">
            <v>13</v>
          </cell>
          <cell r="G91">
            <v>288</v>
          </cell>
          <cell r="H91">
            <v>78</v>
          </cell>
          <cell r="I91">
            <v>33</v>
          </cell>
          <cell r="J91">
            <v>108</v>
          </cell>
          <cell r="K91">
            <v>84</v>
          </cell>
          <cell r="L91">
            <v>88</v>
          </cell>
          <cell r="N91">
            <v>11.9</v>
          </cell>
          <cell r="O91">
            <v>18.7</v>
          </cell>
          <cell r="P91">
            <v>6.4399999999999906</v>
          </cell>
          <cell r="Q91">
            <v>10.199999999999999</v>
          </cell>
          <cell r="R91">
            <v>13.43</v>
          </cell>
          <cell r="S91">
            <v>13</v>
          </cell>
          <cell r="T91">
            <v>238</v>
          </cell>
          <cell r="U91">
            <v>58</v>
          </cell>
          <cell r="V91">
            <v>38</v>
          </cell>
          <cell r="W91">
            <v>96</v>
          </cell>
          <cell r="X91">
            <v>73</v>
          </cell>
          <cell r="Y91">
            <v>88</v>
          </cell>
        </row>
        <row r="92">
          <cell r="A92">
            <v>11.6</v>
          </cell>
          <cell r="B92">
            <v>15.6</v>
          </cell>
          <cell r="C92">
            <v>6.2599999999999945</v>
          </cell>
          <cell r="D92">
            <v>9.2799999999999994</v>
          </cell>
          <cell r="E92">
            <v>12</v>
          </cell>
          <cell r="F92">
            <v>12</v>
          </cell>
          <cell r="G92">
            <v>289</v>
          </cell>
          <cell r="H92">
            <v>79</v>
          </cell>
          <cell r="J92">
            <v>109</v>
          </cell>
          <cell r="L92">
            <v>89</v>
          </cell>
          <cell r="N92">
            <v>12</v>
          </cell>
          <cell r="O92">
            <v>19</v>
          </cell>
          <cell r="P92">
            <v>6.4599999999999902</v>
          </cell>
          <cell r="Q92">
            <v>10.3</v>
          </cell>
          <cell r="R92">
            <v>13.52</v>
          </cell>
          <cell r="S92">
            <v>12</v>
          </cell>
          <cell r="T92">
            <v>239</v>
          </cell>
          <cell r="U92">
            <v>59</v>
          </cell>
          <cell r="W92">
            <v>98</v>
          </cell>
          <cell r="X92">
            <v>74</v>
          </cell>
          <cell r="Y92">
            <v>89</v>
          </cell>
        </row>
        <row r="93">
          <cell r="A93">
            <v>11.8</v>
          </cell>
          <cell r="B93">
            <v>15.8</v>
          </cell>
          <cell r="C93">
            <v>6.279999999999994</v>
          </cell>
          <cell r="D93">
            <v>9.34</v>
          </cell>
          <cell r="E93">
            <v>12.1</v>
          </cell>
          <cell r="F93">
            <v>11</v>
          </cell>
          <cell r="G93">
            <v>290</v>
          </cell>
          <cell r="H93">
            <v>80</v>
          </cell>
          <cell r="J93">
            <v>110</v>
          </cell>
          <cell r="K93">
            <v>85</v>
          </cell>
          <cell r="L93">
            <v>90</v>
          </cell>
          <cell r="N93">
            <v>12.1</v>
          </cell>
          <cell r="O93">
            <v>19.3</v>
          </cell>
          <cell r="P93">
            <v>6.4799999999999898</v>
          </cell>
          <cell r="Q93">
            <v>10.4</v>
          </cell>
          <cell r="R93">
            <v>14.01</v>
          </cell>
          <cell r="S93">
            <v>11</v>
          </cell>
          <cell r="T93">
            <v>240</v>
          </cell>
          <cell r="U93">
            <v>60</v>
          </cell>
          <cell r="W93">
            <v>100</v>
          </cell>
          <cell r="X93">
            <v>75</v>
          </cell>
          <cell r="Y93">
            <v>90</v>
          </cell>
        </row>
        <row r="94">
          <cell r="A94">
            <v>12</v>
          </cell>
          <cell r="B94">
            <v>16</v>
          </cell>
          <cell r="C94">
            <v>6.2999999999999936</v>
          </cell>
          <cell r="D94">
            <v>9.4</v>
          </cell>
          <cell r="E94">
            <v>12.2</v>
          </cell>
          <cell r="F94">
            <v>10</v>
          </cell>
          <cell r="G94">
            <v>291</v>
          </cell>
          <cell r="H94">
            <v>81</v>
          </cell>
          <cell r="I94">
            <v>34</v>
          </cell>
          <cell r="J94">
            <v>111</v>
          </cell>
          <cell r="L94">
            <v>91</v>
          </cell>
          <cell r="N94">
            <v>12.2</v>
          </cell>
          <cell r="O94">
            <v>19.600000000000001</v>
          </cell>
          <cell r="P94">
            <v>6.4999999999999893</v>
          </cell>
          <cell r="Q94">
            <v>10.5</v>
          </cell>
          <cell r="R94">
            <v>14.1</v>
          </cell>
          <cell r="S94">
            <v>10</v>
          </cell>
          <cell r="T94">
            <v>241</v>
          </cell>
          <cell r="U94">
            <v>61</v>
          </cell>
          <cell r="V94">
            <v>39</v>
          </cell>
          <cell r="W94">
            <v>102</v>
          </cell>
          <cell r="X94">
            <v>76</v>
          </cell>
          <cell r="Y94">
            <v>91</v>
          </cell>
        </row>
        <row r="95">
          <cell r="A95">
            <v>12.2</v>
          </cell>
          <cell r="B95">
            <v>16.3</v>
          </cell>
          <cell r="C95">
            <v>6.3199999999999932</v>
          </cell>
          <cell r="D95">
            <v>9.4700000000000006</v>
          </cell>
          <cell r="E95">
            <v>12.3</v>
          </cell>
          <cell r="F95">
            <v>9</v>
          </cell>
          <cell r="G95">
            <v>292</v>
          </cell>
          <cell r="H95">
            <v>82</v>
          </cell>
          <cell r="J95">
            <v>112</v>
          </cell>
          <cell r="K95">
            <v>86</v>
          </cell>
          <cell r="L95">
            <v>92</v>
          </cell>
          <cell r="N95">
            <v>12.4</v>
          </cell>
          <cell r="O95">
            <v>20</v>
          </cell>
          <cell r="P95">
            <v>6.5199999999999889</v>
          </cell>
          <cell r="Q95">
            <v>11</v>
          </cell>
          <cell r="R95">
            <v>14.2</v>
          </cell>
          <cell r="S95">
            <v>9</v>
          </cell>
          <cell r="T95">
            <v>242</v>
          </cell>
          <cell r="U95">
            <v>62</v>
          </cell>
          <cell r="W95">
            <v>104</v>
          </cell>
          <cell r="X95">
            <v>77</v>
          </cell>
          <cell r="Y95">
            <v>92</v>
          </cell>
        </row>
        <row r="96">
          <cell r="A96">
            <v>12.4</v>
          </cell>
          <cell r="B96">
            <v>16.600000000000001</v>
          </cell>
          <cell r="C96">
            <v>6.3399999999999928</v>
          </cell>
          <cell r="D96">
            <v>9.5399999999999991</v>
          </cell>
          <cell r="E96">
            <v>12.4</v>
          </cell>
          <cell r="F96">
            <v>8</v>
          </cell>
          <cell r="G96">
            <v>293</v>
          </cell>
          <cell r="H96">
            <v>83</v>
          </cell>
          <cell r="J96">
            <v>113</v>
          </cell>
          <cell r="L96">
            <v>93</v>
          </cell>
          <cell r="N96">
            <v>12.6</v>
          </cell>
          <cell r="O96">
            <v>20.399999999999999</v>
          </cell>
          <cell r="P96">
            <v>6.5399999999999885</v>
          </cell>
          <cell r="Q96">
            <v>11.1</v>
          </cell>
          <cell r="R96">
            <v>14.3</v>
          </cell>
          <cell r="S96">
            <v>8</v>
          </cell>
          <cell r="T96">
            <v>243</v>
          </cell>
          <cell r="U96">
            <v>63</v>
          </cell>
          <cell r="W96">
            <v>106</v>
          </cell>
          <cell r="X96">
            <v>78</v>
          </cell>
          <cell r="Y96">
            <v>93</v>
          </cell>
        </row>
        <row r="97">
          <cell r="A97">
            <v>12.6</v>
          </cell>
          <cell r="B97">
            <v>16.899999999999999</v>
          </cell>
          <cell r="C97">
            <v>6.3599999999999923</v>
          </cell>
          <cell r="D97">
            <v>10.02</v>
          </cell>
          <cell r="E97">
            <v>12.5</v>
          </cell>
          <cell r="F97">
            <v>7</v>
          </cell>
          <cell r="G97">
            <v>294</v>
          </cell>
          <cell r="H97">
            <v>84</v>
          </cell>
          <cell r="I97">
            <v>35</v>
          </cell>
          <cell r="J97">
            <v>114</v>
          </cell>
          <cell r="K97">
            <v>87</v>
          </cell>
          <cell r="L97">
            <v>94</v>
          </cell>
          <cell r="N97">
            <v>12.8</v>
          </cell>
          <cell r="O97">
            <v>20.8</v>
          </cell>
          <cell r="P97">
            <v>6.5599999999999881</v>
          </cell>
          <cell r="Q97">
            <v>11.2</v>
          </cell>
          <cell r="R97">
            <v>14.4</v>
          </cell>
          <cell r="S97">
            <v>7</v>
          </cell>
          <cell r="T97">
            <v>244</v>
          </cell>
          <cell r="U97">
            <v>64</v>
          </cell>
          <cell r="V97">
            <v>40</v>
          </cell>
          <cell r="W97">
            <v>108</v>
          </cell>
          <cell r="X97">
            <v>79</v>
          </cell>
          <cell r="Y97">
            <v>94</v>
          </cell>
        </row>
        <row r="98">
          <cell r="A98">
            <v>12.8</v>
          </cell>
          <cell r="B98">
            <v>17.3</v>
          </cell>
          <cell r="C98">
            <v>6.3799999999999919</v>
          </cell>
          <cell r="D98">
            <v>10.1</v>
          </cell>
          <cell r="E98">
            <v>13</v>
          </cell>
          <cell r="F98">
            <v>6</v>
          </cell>
          <cell r="G98">
            <v>295</v>
          </cell>
          <cell r="H98">
            <v>85</v>
          </cell>
          <cell r="J98">
            <v>115</v>
          </cell>
          <cell r="L98">
            <v>95</v>
          </cell>
          <cell r="N98">
            <v>13</v>
          </cell>
          <cell r="O98">
            <v>21.2</v>
          </cell>
          <cell r="P98">
            <v>6.5799999999999876</v>
          </cell>
          <cell r="Q98">
            <v>11.3</v>
          </cell>
          <cell r="R98">
            <v>14.5</v>
          </cell>
          <cell r="S98">
            <v>6</v>
          </cell>
          <cell r="T98">
            <v>245</v>
          </cell>
          <cell r="U98">
            <v>65</v>
          </cell>
          <cell r="W98">
            <v>110</v>
          </cell>
          <cell r="X98">
            <v>80</v>
          </cell>
          <cell r="Y98">
            <v>95</v>
          </cell>
        </row>
        <row r="99">
          <cell r="A99">
            <v>13</v>
          </cell>
          <cell r="B99">
            <v>17.7</v>
          </cell>
          <cell r="C99">
            <v>6.3999999999999915</v>
          </cell>
          <cell r="D99">
            <v>10.199999999999999</v>
          </cell>
          <cell r="E99">
            <v>13.1</v>
          </cell>
          <cell r="F99">
            <v>5</v>
          </cell>
          <cell r="G99">
            <v>296</v>
          </cell>
          <cell r="H99">
            <v>86</v>
          </cell>
          <cell r="J99">
            <v>116</v>
          </cell>
          <cell r="K99">
            <v>88</v>
          </cell>
          <cell r="L99">
            <v>96</v>
          </cell>
          <cell r="N99">
            <v>13.3</v>
          </cell>
          <cell r="O99">
            <v>21.6</v>
          </cell>
          <cell r="P99">
            <v>7</v>
          </cell>
          <cell r="Q99">
            <v>11.45</v>
          </cell>
          <cell r="R99">
            <v>15</v>
          </cell>
          <cell r="S99">
            <v>5</v>
          </cell>
          <cell r="T99">
            <v>246</v>
          </cell>
          <cell r="U99">
            <v>66</v>
          </cell>
          <cell r="W99">
            <v>112</v>
          </cell>
          <cell r="X99">
            <v>81</v>
          </cell>
          <cell r="Y99">
            <v>96</v>
          </cell>
        </row>
        <row r="100">
          <cell r="A100">
            <v>13.3</v>
          </cell>
          <cell r="B100">
            <v>18.100000000000001</v>
          </cell>
          <cell r="C100">
            <v>6.419999999999991</v>
          </cell>
          <cell r="D100">
            <v>10.35</v>
          </cell>
          <cell r="E100">
            <v>13.2</v>
          </cell>
          <cell r="F100">
            <v>4</v>
          </cell>
          <cell r="G100">
            <v>297</v>
          </cell>
          <cell r="H100">
            <v>87</v>
          </cell>
          <cell r="I100">
            <v>36</v>
          </cell>
          <cell r="J100">
            <v>117</v>
          </cell>
          <cell r="L100">
            <v>97</v>
          </cell>
          <cell r="N100">
            <v>13.6</v>
          </cell>
          <cell r="O100">
            <v>22.1</v>
          </cell>
          <cell r="P100">
            <v>7.02</v>
          </cell>
          <cell r="Q100">
            <v>12</v>
          </cell>
          <cell r="R100">
            <v>15.1</v>
          </cell>
          <cell r="S100">
            <v>4</v>
          </cell>
          <cell r="T100">
            <v>247</v>
          </cell>
          <cell r="U100">
            <v>67</v>
          </cell>
          <cell r="V100">
            <v>41</v>
          </cell>
          <cell r="W100">
            <v>114</v>
          </cell>
          <cell r="X100">
            <v>82</v>
          </cell>
          <cell r="Y100">
            <v>97</v>
          </cell>
        </row>
        <row r="101">
          <cell r="A101">
            <v>13.6</v>
          </cell>
          <cell r="B101">
            <v>18.600000000000001</v>
          </cell>
          <cell r="C101">
            <v>6.4399999999999906</v>
          </cell>
          <cell r="D101">
            <v>10.5</v>
          </cell>
          <cell r="E101">
            <v>13.3</v>
          </cell>
          <cell r="F101">
            <v>3</v>
          </cell>
          <cell r="G101">
            <v>298</v>
          </cell>
          <cell r="H101">
            <v>88</v>
          </cell>
          <cell r="J101">
            <v>118</v>
          </cell>
          <cell r="K101">
            <v>89</v>
          </cell>
          <cell r="L101">
            <v>98</v>
          </cell>
          <cell r="N101">
            <v>14</v>
          </cell>
          <cell r="O101">
            <v>22.6</v>
          </cell>
          <cell r="P101">
            <v>7.0399999999999991</v>
          </cell>
          <cell r="Q101">
            <v>12.2</v>
          </cell>
          <cell r="R101">
            <v>15.25</v>
          </cell>
          <cell r="S101">
            <v>3</v>
          </cell>
          <cell r="T101">
            <v>248</v>
          </cell>
          <cell r="U101">
            <v>68</v>
          </cell>
          <cell r="W101">
            <v>116</v>
          </cell>
          <cell r="X101">
            <v>83</v>
          </cell>
          <cell r="Y101">
            <v>98</v>
          </cell>
        </row>
        <row r="102">
          <cell r="A102">
            <v>14</v>
          </cell>
          <cell r="B102">
            <v>19.2</v>
          </cell>
          <cell r="C102">
            <v>6.4599999999999902</v>
          </cell>
          <cell r="D102">
            <v>11.1</v>
          </cell>
          <cell r="E102">
            <v>13.45</v>
          </cell>
          <cell r="F102">
            <v>2</v>
          </cell>
          <cell r="G102">
            <v>299</v>
          </cell>
          <cell r="H102">
            <v>89</v>
          </cell>
          <cell r="J102">
            <v>119</v>
          </cell>
          <cell r="L102">
            <v>99</v>
          </cell>
          <cell r="N102">
            <v>14.5</v>
          </cell>
          <cell r="O102">
            <v>23.2</v>
          </cell>
          <cell r="P102">
            <v>7.0599999999999987</v>
          </cell>
          <cell r="Q102">
            <v>12.4</v>
          </cell>
          <cell r="R102">
            <v>15.4</v>
          </cell>
          <cell r="S102">
            <v>2</v>
          </cell>
          <cell r="T102">
            <v>249</v>
          </cell>
          <cell r="U102">
            <v>69</v>
          </cell>
          <cell r="W102">
            <v>118</v>
          </cell>
          <cell r="X102">
            <v>84</v>
          </cell>
          <cell r="Y102">
            <v>99</v>
          </cell>
        </row>
        <row r="103">
          <cell r="A103">
            <v>14.5</v>
          </cell>
          <cell r="B103">
            <v>20</v>
          </cell>
          <cell r="C103">
            <v>6.4799999999999898</v>
          </cell>
          <cell r="D103">
            <v>11.3</v>
          </cell>
          <cell r="E103">
            <v>14</v>
          </cell>
          <cell r="F103">
            <v>1</v>
          </cell>
          <cell r="G103">
            <v>300</v>
          </cell>
          <cell r="H103">
            <v>90</v>
          </cell>
          <cell r="I103">
            <v>37</v>
          </cell>
          <cell r="J103">
            <v>120</v>
          </cell>
          <cell r="K103">
            <v>90</v>
          </cell>
          <cell r="L103">
            <v>100</v>
          </cell>
          <cell r="N103">
            <v>15</v>
          </cell>
          <cell r="O103">
            <v>24</v>
          </cell>
          <cell r="P103">
            <v>7.0799999999999983</v>
          </cell>
          <cell r="Q103">
            <v>13</v>
          </cell>
          <cell r="R103">
            <v>16</v>
          </cell>
          <cell r="S103">
            <v>1</v>
          </cell>
          <cell r="T103">
            <v>250</v>
          </cell>
          <cell r="U103">
            <v>70</v>
          </cell>
          <cell r="V103">
            <v>42</v>
          </cell>
          <cell r="W103">
            <v>120</v>
          </cell>
          <cell r="X103">
            <v>85</v>
          </cell>
          <cell r="Y103">
            <v>100</v>
          </cell>
        </row>
      </sheetData>
      <sheetData sheetId="1">
        <row r="13">
          <cell r="Y13">
            <v>1669</v>
          </cell>
        </row>
        <row r="21">
          <cell r="Y21">
            <v>1757</v>
          </cell>
        </row>
        <row r="29">
          <cell r="Y29">
            <v>2037</v>
          </cell>
        </row>
        <row r="37">
          <cell r="Y37">
            <v>1774</v>
          </cell>
        </row>
        <row r="45">
          <cell r="Y45">
            <v>1862</v>
          </cell>
        </row>
        <row r="53">
          <cell r="Y53">
            <v>1741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Y13">
            <v>1775</v>
          </cell>
        </row>
        <row r="21">
          <cell r="Y21">
            <v>2035</v>
          </cell>
        </row>
        <row r="29">
          <cell r="Y29">
            <v>1940</v>
          </cell>
        </row>
        <row r="37">
          <cell r="Y37">
            <v>1695</v>
          </cell>
        </row>
        <row r="45">
          <cell r="Y45">
            <v>1913</v>
          </cell>
        </row>
        <row r="53">
          <cell r="Y53">
            <v>2179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topLeftCell="A28" workbookViewId="0">
      <selection activeCell="A51" sqref="A51"/>
    </sheetView>
  </sheetViews>
  <sheetFormatPr defaultColWidth="0" defaultRowHeight="15.05" zeroHeight="1" outlineLevelCol="2" x14ac:dyDescent="0.3"/>
  <cols>
    <col min="1" max="1" width="21.6640625" style="43" customWidth="1"/>
    <col min="2" max="2" width="4.6640625" style="43" customWidth="1"/>
    <col min="3" max="3" width="5.33203125" style="43" bestFit="1" customWidth="1"/>
    <col min="4" max="4" width="3.6640625" style="43" customWidth="1"/>
    <col min="5" max="5" width="4.109375" style="43" customWidth="1"/>
    <col min="6" max="6" width="5.5546875" style="43" bestFit="1" customWidth="1"/>
    <col min="7" max="7" width="4.5546875" style="43" customWidth="1"/>
    <col min="8" max="8" width="6.88671875" style="43" customWidth="1"/>
    <col min="9" max="9" width="4" style="43" customWidth="1"/>
    <col min="10" max="10" width="5.44140625" style="43" bestFit="1" customWidth="1"/>
    <col min="11" max="11" width="4.33203125" style="43" customWidth="1"/>
    <col min="12" max="12" width="4.6640625" style="43" customWidth="1"/>
    <col min="13" max="13" width="3.88671875" style="43" customWidth="1"/>
    <col min="14" max="14" width="6.109375" style="43" customWidth="1"/>
    <col min="15" max="15" width="4.109375" style="43" customWidth="1"/>
    <col min="16" max="16" width="5.44140625" style="43" customWidth="1"/>
    <col min="17" max="17" width="4" style="43" customWidth="1"/>
    <col min="18" max="18" width="4.6640625" style="43" hidden="1" customWidth="1" outlineLevel="2"/>
    <col min="19" max="19" width="3.88671875" style="43" hidden="1" customWidth="1" outlineLevel="2"/>
    <col min="20" max="20" width="4.6640625" style="43" hidden="1" customWidth="1" outlineLevel="2"/>
    <col min="21" max="21" width="4.109375" style="43" hidden="1" customWidth="1" outlineLevel="2"/>
    <col min="22" max="22" width="5.5546875" style="43" hidden="1" customWidth="1" outlineLevel="2"/>
    <col min="23" max="23" width="4.109375" style="43" hidden="1" customWidth="1" outlineLevel="2"/>
    <col min="24" max="24" width="5.44140625" style="43" customWidth="1" collapsed="1"/>
    <col min="25" max="25" width="6.33203125" style="43" customWidth="1"/>
    <col min="26" max="26" width="5.88671875" style="43" bestFit="1" customWidth="1"/>
    <col min="27" max="30" width="8.88671875" style="43" customWidth="1"/>
    <col min="31" max="16384" width="8.88671875" style="43" hidden="1"/>
  </cols>
  <sheetData>
    <row r="1" spans="1:29" ht="12.55" customHeight="1" x14ac:dyDescent="0.3">
      <c r="A1" s="149" t="s">
        <v>95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</row>
    <row r="2" spans="1:29" ht="12.55" customHeight="1" x14ac:dyDescent="0.3">
      <c r="A2" s="150" t="s">
        <v>96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"/>
    </row>
    <row r="3" spans="1:29" ht="12.55" customHeight="1" x14ac:dyDescent="0.3">
      <c r="A3" s="151" t="s">
        <v>97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2"/>
    </row>
    <row r="4" spans="1:29" ht="12.55" customHeight="1" x14ac:dyDescent="0.3">
      <c r="A4" s="151" t="s">
        <v>98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</row>
    <row r="5" spans="1:29" ht="12.55" customHeight="1" x14ac:dyDescent="0.3">
      <c r="A5" s="150" t="s">
        <v>99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</row>
    <row r="6" spans="1:29" ht="12.55" customHeight="1" thickBot="1" x14ac:dyDescent="0.35">
      <c r="A6" s="148" t="s">
        <v>100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</row>
    <row r="7" spans="1:29" ht="32.6" thickBot="1" x14ac:dyDescent="0.35">
      <c r="A7" s="3" t="s">
        <v>0</v>
      </c>
      <c r="B7" s="4" t="s">
        <v>1</v>
      </c>
      <c r="C7" s="4" t="s">
        <v>2</v>
      </c>
      <c r="D7" s="4" t="s">
        <v>3</v>
      </c>
      <c r="E7" s="5" t="s">
        <v>4</v>
      </c>
      <c r="F7" s="6" t="s">
        <v>5</v>
      </c>
      <c r="G7" s="7" t="s">
        <v>6</v>
      </c>
      <c r="H7" s="8" t="s">
        <v>7</v>
      </c>
      <c r="I7" s="7" t="s">
        <v>8</v>
      </c>
      <c r="J7" s="8" t="s">
        <v>9</v>
      </c>
      <c r="K7" s="7" t="s">
        <v>8</v>
      </c>
      <c r="L7" s="8" t="s">
        <v>10</v>
      </c>
      <c r="M7" s="7" t="s">
        <v>8</v>
      </c>
      <c r="N7" s="8" t="s">
        <v>11</v>
      </c>
      <c r="O7" s="7" t="s">
        <v>8</v>
      </c>
      <c r="P7" s="8" t="s">
        <v>12</v>
      </c>
      <c r="Q7" s="7" t="s">
        <v>8</v>
      </c>
      <c r="R7" s="8" t="s">
        <v>13</v>
      </c>
      <c r="S7" s="7" t="s">
        <v>8</v>
      </c>
      <c r="T7" s="8" t="s">
        <v>14</v>
      </c>
      <c r="U7" s="7" t="s">
        <v>8</v>
      </c>
      <c r="V7" s="8" t="s">
        <v>15</v>
      </c>
      <c r="W7" s="7" t="s">
        <v>8</v>
      </c>
      <c r="X7" s="9" t="s">
        <v>16</v>
      </c>
      <c r="Y7" s="8" t="s">
        <v>17</v>
      </c>
      <c r="Z7" s="10" t="s">
        <v>18</v>
      </c>
    </row>
    <row r="8" spans="1:29" ht="12.55" customHeight="1" x14ac:dyDescent="0.3">
      <c r="A8" s="44" t="s">
        <v>19</v>
      </c>
      <c r="B8" s="23" t="s">
        <v>20</v>
      </c>
      <c r="C8" s="11">
        <v>117</v>
      </c>
      <c r="D8" s="45" t="s">
        <v>21</v>
      </c>
      <c r="E8" s="12">
        <v>1</v>
      </c>
      <c r="F8" s="46">
        <v>11.1</v>
      </c>
      <c r="G8" s="13">
        <f>IF(F8="","",VLOOKUP(F8,[1]Tabliza!$A$3:$F$103,6,1))</f>
        <v>17</v>
      </c>
      <c r="H8" s="47">
        <v>153</v>
      </c>
      <c r="I8" s="13">
        <f>IF(H8="","",VLOOKUP(H8,[1]Tabliza!$G$3:$L$103,6))</f>
        <v>21</v>
      </c>
      <c r="J8" s="48">
        <v>24</v>
      </c>
      <c r="K8" s="13">
        <f>IF(J8="","",VLOOKUP(J8,[1]Tabliza!$H$3:$L$103,5))</f>
        <v>15</v>
      </c>
      <c r="L8" s="49">
        <v>6</v>
      </c>
      <c r="M8" s="13">
        <f>IF(L8="","",VLOOKUP(L8,[1]Tabliza!$I$3:$L$103,4))</f>
        <v>32</v>
      </c>
      <c r="N8" s="50">
        <v>32</v>
      </c>
      <c r="O8" s="13">
        <f>IF(N8="","",VLOOKUP(N8,[1]Tabliza!$J$3:$L$103,3,1))</f>
        <v>32</v>
      </c>
      <c r="P8" s="51">
        <v>61</v>
      </c>
      <c r="Q8" s="13">
        <f>IF(P8="","",VLOOKUP(P8,[1]Tabliza!$K$3:$L$103,2))</f>
        <v>42</v>
      </c>
      <c r="R8" s="48"/>
      <c r="S8" s="13" t="str">
        <f>IF(R8="","",VLOOKUP(R8,[1]Tabliza!$C$3:$F$103,4))</f>
        <v/>
      </c>
      <c r="T8" s="14" t="s">
        <v>22</v>
      </c>
      <c r="U8" s="15" t="s">
        <v>22</v>
      </c>
      <c r="V8" s="14" t="s">
        <v>22</v>
      </c>
      <c r="W8" s="15" t="s">
        <v>22</v>
      </c>
      <c r="X8" s="16">
        <f>IF(SUM(G8,I8,K8,M8,O8,Q8,S8,U8,W8)=0,"",SUM(G8,I8,K8,M8,O8,Q8,S8,U8,W8))</f>
        <v>159</v>
      </c>
      <c r="Y8" s="17"/>
      <c r="Z8" s="18"/>
    </row>
    <row r="9" spans="1:29" ht="12.55" customHeight="1" x14ac:dyDescent="0.3">
      <c r="A9" s="44" t="s">
        <v>23</v>
      </c>
      <c r="B9" s="23" t="s">
        <v>20</v>
      </c>
      <c r="C9" s="19" t="s">
        <v>24</v>
      </c>
      <c r="D9" s="45" t="s">
        <v>21</v>
      </c>
      <c r="E9" s="20">
        <f>E8+1</f>
        <v>2</v>
      </c>
      <c r="F9" s="52">
        <v>10</v>
      </c>
      <c r="G9" s="13">
        <f>IF(F9="","",VLOOKUP(F9,[1]Tabliza!$A$3:$F$103,6,1))</f>
        <v>28</v>
      </c>
      <c r="H9" s="53">
        <v>188</v>
      </c>
      <c r="I9" s="13">
        <f>IF(H9="","",VLOOKUP(H9,[1]Tabliza!$G$3:$L$103,6))</f>
        <v>32</v>
      </c>
      <c r="J9" s="48">
        <v>26</v>
      </c>
      <c r="K9" s="13">
        <f>IF(J9="","",VLOOKUP(J9,[1]Tabliza!$H$3:$L$103,5))</f>
        <v>17</v>
      </c>
      <c r="L9" s="54">
        <v>9</v>
      </c>
      <c r="M9" s="13">
        <f>IF(L9="","",VLOOKUP(L9,[1]Tabliza!$I$3:$L$103,4))</f>
        <v>38</v>
      </c>
      <c r="N9" s="51">
        <v>35</v>
      </c>
      <c r="O9" s="13">
        <f>IF(N9="","",VLOOKUP(N9,[1]Tabliza!$J$3:$L$103,3,1))</f>
        <v>35</v>
      </c>
      <c r="P9" s="51">
        <v>69</v>
      </c>
      <c r="Q9" s="13">
        <f>IF(P9="","",VLOOKUP(P9,[1]Tabliza!$K$3:$L$103,2))</f>
        <v>58</v>
      </c>
      <c r="R9" s="48"/>
      <c r="S9" s="13" t="str">
        <f>IF(R9="","",VLOOKUP(R9,[1]Tabliza!$C$3:$F$103,4))</f>
        <v/>
      </c>
      <c r="T9" s="14" t="s">
        <v>22</v>
      </c>
      <c r="U9" s="15" t="s">
        <v>22</v>
      </c>
      <c r="V9" s="14" t="s">
        <v>22</v>
      </c>
      <c r="W9" s="15" t="s">
        <v>22</v>
      </c>
      <c r="X9" s="16">
        <f t="shared" ref="X9:X55" si="0">IF(SUM(G9,I9,K9,M9,O9,Q9,S9,U9,W9)=0,"",SUM(G9,I9,K9,M9,O9,Q9,S9,U9,W9))</f>
        <v>208</v>
      </c>
      <c r="Y9" s="17"/>
      <c r="Z9" s="18"/>
    </row>
    <row r="10" spans="1:29" ht="12.55" customHeight="1" x14ac:dyDescent="0.3">
      <c r="A10" s="44" t="s">
        <v>25</v>
      </c>
      <c r="B10" s="23" t="s">
        <v>26</v>
      </c>
      <c r="C10" s="19">
        <v>117</v>
      </c>
      <c r="D10" s="45" t="s">
        <v>27</v>
      </c>
      <c r="E10" s="20">
        <f t="shared" ref="E10:E55" si="1">E9+1</f>
        <v>3</v>
      </c>
      <c r="F10" s="52">
        <v>10.199999999999999</v>
      </c>
      <c r="G10" s="13">
        <f>IF(F10="","",VLOOKUP(F10,[1]Tabliza!$A$3:$F$103,6,1))</f>
        <v>26</v>
      </c>
      <c r="H10" s="53">
        <v>180</v>
      </c>
      <c r="I10" s="13">
        <f>IF(H10="","",VLOOKUP(H10,[1]Tabliza!$G$3:$L$103,6))</f>
        <v>30</v>
      </c>
      <c r="J10" s="48">
        <v>34</v>
      </c>
      <c r="K10" s="13">
        <f>IF(J10="","",VLOOKUP(J10,[1]Tabliza!$H$3:$L$103,5))</f>
        <v>26</v>
      </c>
      <c r="L10" s="49">
        <v>10</v>
      </c>
      <c r="M10" s="13">
        <f>IF(L10="","",VLOOKUP(L10,[1]Tabliza!$I$3:$L$103,4))</f>
        <v>40</v>
      </c>
      <c r="N10" s="51">
        <v>32</v>
      </c>
      <c r="O10" s="13">
        <f>IF(N10="","",VLOOKUP(N10,[1]Tabliza!$J$3:$L$103,3,1))</f>
        <v>32</v>
      </c>
      <c r="P10" s="51">
        <v>61</v>
      </c>
      <c r="Q10" s="13">
        <f>IF(P10="","",VLOOKUP(P10,[1]Tabliza!$K$3:$L$103,2))</f>
        <v>42</v>
      </c>
      <c r="R10" s="14" t="s">
        <v>22</v>
      </c>
      <c r="S10" s="15" t="s">
        <v>22</v>
      </c>
      <c r="T10" s="48"/>
      <c r="U10" s="13" t="str">
        <f>IF(T10="","",VLOOKUP(T10,[1]Tabliza!$D$3:$F$103,3))</f>
        <v/>
      </c>
      <c r="V10" s="14" t="s">
        <v>22</v>
      </c>
      <c r="W10" s="15" t="s">
        <v>22</v>
      </c>
      <c r="X10" s="16">
        <f t="shared" si="0"/>
        <v>196</v>
      </c>
      <c r="Y10" s="17"/>
      <c r="Z10" s="18"/>
    </row>
    <row r="11" spans="1:29" ht="12.55" customHeight="1" x14ac:dyDescent="0.3">
      <c r="A11" s="44" t="s">
        <v>28</v>
      </c>
      <c r="B11" s="23" t="s">
        <v>29</v>
      </c>
      <c r="C11" s="19">
        <v>117</v>
      </c>
      <c r="D11" s="45" t="s">
        <v>27</v>
      </c>
      <c r="E11" s="20">
        <f t="shared" si="1"/>
        <v>4</v>
      </c>
      <c r="F11" s="52">
        <v>8.8000000000000007</v>
      </c>
      <c r="G11" s="13">
        <f>IF(F11="","",VLOOKUP(F11,[1]Tabliza!$A$3:$F$103,6,1))</f>
        <v>52</v>
      </c>
      <c r="H11" s="55">
        <v>202</v>
      </c>
      <c r="I11" s="13">
        <f>IF(H11="","",VLOOKUP(H11,[1]Tabliza!$G$3:$L$103,6))</f>
        <v>37</v>
      </c>
      <c r="J11" s="48">
        <v>33.5</v>
      </c>
      <c r="K11" s="13">
        <f>IF(J11="","",VLOOKUP(J11,[1]Tabliza!$H$3:$L$103,5))</f>
        <v>25</v>
      </c>
      <c r="L11" s="54">
        <v>6</v>
      </c>
      <c r="M11" s="13">
        <f>IF(L11="","",VLOOKUP(L11,[1]Tabliza!$I$3:$L$103,4))</f>
        <v>32</v>
      </c>
      <c r="N11" s="51">
        <v>13</v>
      </c>
      <c r="O11" s="13">
        <f>IF(N11="","",VLOOKUP(N11,[1]Tabliza!$J$3:$L$103,3,1))</f>
        <v>13</v>
      </c>
      <c r="P11" s="51">
        <v>52</v>
      </c>
      <c r="Q11" s="13">
        <f>IF(P11="","",VLOOKUP(P11,[1]Tabliza!$K$3:$L$103,2))</f>
        <v>32</v>
      </c>
      <c r="R11" s="14" t="s">
        <v>22</v>
      </c>
      <c r="S11" s="15" t="s">
        <v>22</v>
      </c>
      <c r="T11" s="48"/>
      <c r="U11" s="13" t="str">
        <f>IF(T11="","",VLOOKUP(T11,[1]Tabliza!$D$3:$F$103,3))</f>
        <v/>
      </c>
      <c r="V11" s="14" t="s">
        <v>22</v>
      </c>
      <c r="W11" s="15" t="s">
        <v>22</v>
      </c>
      <c r="X11" s="16">
        <f t="shared" si="0"/>
        <v>191</v>
      </c>
      <c r="Y11" s="17"/>
      <c r="Z11" s="18"/>
    </row>
    <row r="12" spans="1:29" ht="12.55" customHeight="1" x14ac:dyDescent="0.3">
      <c r="A12" s="44" t="s">
        <v>30</v>
      </c>
      <c r="B12" s="23" t="s">
        <v>29</v>
      </c>
      <c r="C12" s="19">
        <v>117</v>
      </c>
      <c r="D12" s="45" t="s">
        <v>31</v>
      </c>
      <c r="E12" s="20">
        <f t="shared" si="1"/>
        <v>5</v>
      </c>
      <c r="F12" s="52">
        <v>8.4</v>
      </c>
      <c r="G12" s="13">
        <f>IF(F12="","",VLOOKUP(F12,[1]Tabliza!$A$3:$F$103,6,1))</f>
        <v>64</v>
      </c>
      <c r="H12" s="55">
        <v>230</v>
      </c>
      <c r="I12" s="13">
        <f>IF(H12="","",VLOOKUP(H12,[1]Tabliza!$G$3:$L$103,6))</f>
        <v>50</v>
      </c>
      <c r="J12" s="56">
        <v>50</v>
      </c>
      <c r="K12" s="13">
        <f>IF(J12="","",VLOOKUP(J12,[1]Tabliza!$H$3:$L$103,5))</f>
        <v>50</v>
      </c>
      <c r="L12" s="54">
        <v>9.5</v>
      </c>
      <c r="M12" s="13">
        <f>IF(L12="","",VLOOKUP(L12,[1]Tabliza!$I$3:$L$103,4))</f>
        <v>38</v>
      </c>
      <c r="N12" s="51">
        <v>26</v>
      </c>
      <c r="O12" s="13">
        <f>IF(N12="","",VLOOKUP(N12,[1]Tabliza!$J$3:$L$103,3,1))</f>
        <v>26</v>
      </c>
      <c r="P12" s="51">
        <v>56</v>
      </c>
      <c r="Q12" s="13">
        <f>IF(P12="","",VLOOKUP(P12,[1]Tabliza!$K$3:$L$103,2))</f>
        <v>36</v>
      </c>
      <c r="R12" s="14" t="s">
        <v>22</v>
      </c>
      <c r="S12" s="15" t="s">
        <v>22</v>
      </c>
      <c r="T12" s="14" t="s">
        <v>22</v>
      </c>
      <c r="U12" s="15" t="s">
        <v>22</v>
      </c>
      <c r="V12" s="48"/>
      <c r="W12" s="13" t="str">
        <f>IF(V12="","",VLOOKUP(V12,[1]Tabliza!$E$3:$F$103,2))</f>
        <v/>
      </c>
      <c r="X12" s="16">
        <f t="shared" si="0"/>
        <v>264</v>
      </c>
      <c r="Y12" s="21">
        <f>IF(SUM(X8:X15)=0,"",SUM(X8:X15))</f>
        <v>1669</v>
      </c>
      <c r="Z12" s="22">
        <f>IF(Y12="","",RANK(Y12,Y12:Y52,0))</f>
        <v>6</v>
      </c>
    </row>
    <row r="13" spans="1:29" ht="12.55" customHeight="1" x14ac:dyDescent="0.3">
      <c r="A13" s="44" t="s">
        <v>32</v>
      </c>
      <c r="B13" s="23" t="s">
        <v>29</v>
      </c>
      <c r="C13" s="23">
        <v>117</v>
      </c>
      <c r="D13" s="45" t="s">
        <v>33</v>
      </c>
      <c r="E13" s="20">
        <f t="shared" si="1"/>
        <v>6</v>
      </c>
      <c r="F13" s="46">
        <v>9.4</v>
      </c>
      <c r="G13" s="13">
        <f>IF(F13="","",VLOOKUP(F13,[1]Tabliza!$A$3:$F$103,6,1))</f>
        <v>38</v>
      </c>
      <c r="H13" s="50">
        <v>198</v>
      </c>
      <c r="I13" s="13">
        <f>IF(H13="","",VLOOKUP(H13,[1]Tabliza!$G$3:$L$103,6))</f>
        <v>36</v>
      </c>
      <c r="J13" s="56">
        <v>53</v>
      </c>
      <c r="K13" s="13">
        <f>IF(J13="","",VLOOKUP(J13,[1]Tabliza!$H$3:$L$103,5))</f>
        <v>56</v>
      </c>
      <c r="L13" s="57">
        <v>7</v>
      </c>
      <c r="M13" s="13">
        <f>IF(L13="","",VLOOKUP(L13,[1]Tabliza!$I$3:$L$103,4))</f>
        <v>34</v>
      </c>
      <c r="N13" s="50">
        <v>35</v>
      </c>
      <c r="O13" s="13">
        <f>IF(N13="","",VLOOKUP(N13,[1]Tabliza!$J$3:$L$103,3,1))</f>
        <v>35</v>
      </c>
      <c r="P13" s="51">
        <v>45</v>
      </c>
      <c r="Q13" s="13">
        <f>IF(P13="","",VLOOKUP(P13,[1]Tabliza!$K$3:$L$103,2))</f>
        <v>25</v>
      </c>
      <c r="R13" s="14" t="s">
        <v>22</v>
      </c>
      <c r="S13" s="15" t="s">
        <v>22</v>
      </c>
      <c r="T13" s="14" t="s">
        <v>22</v>
      </c>
      <c r="U13" s="15" t="s">
        <v>22</v>
      </c>
      <c r="V13" s="48"/>
      <c r="W13" s="13" t="str">
        <f>IF(V13="","",VLOOKUP(V13,[1]Tabliza!$E$3:$F$103,2))</f>
        <v/>
      </c>
      <c r="X13" s="16">
        <f t="shared" si="0"/>
        <v>224</v>
      </c>
      <c r="Y13" s="17"/>
      <c r="Z13" s="18"/>
    </row>
    <row r="14" spans="1:29" ht="12.55" customHeight="1" x14ac:dyDescent="0.3">
      <c r="A14" s="44" t="s">
        <v>34</v>
      </c>
      <c r="B14" s="23" t="s">
        <v>35</v>
      </c>
      <c r="C14" s="19">
        <v>117</v>
      </c>
      <c r="D14" s="45" t="s">
        <v>20</v>
      </c>
      <c r="E14" s="20">
        <f t="shared" si="1"/>
        <v>7</v>
      </c>
      <c r="F14" s="52">
        <v>14</v>
      </c>
      <c r="G14" s="24">
        <f>IF(F14="","",VLOOKUP(F14,[1]Tabliza!$B$3:$F$103,5,1))</f>
        <v>30</v>
      </c>
      <c r="H14" s="51">
        <v>208</v>
      </c>
      <c r="I14" s="13">
        <f>IF(H14="","",VLOOKUP(H14,[1]Tabliza!$G$3:$L$103,6))</f>
        <v>39</v>
      </c>
      <c r="J14" s="56">
        <v>37</v>
      </c>
      <c r="K14" s="13">
        <f>IF(J14="","",VLOOKUP(J14,[1]Tabliza!$H$3:$L$103,5))</f>
        <v>30</v>
      </c>
      <c r="L14" s="54">
        <v>1</v>
      </c>
      <c r="M14" s="13">
        <f>IF(L14="","",VLOOKUP(L14,[1]Tabliza!$I$3:$L$103,4))</f>
        <v>22</v>
      </c>
      <c r="N14" s="51">
        <v>24</v>
      </c>
      <c r="O14" s="13">
        <f>IF(N14="","",VLOOKUP(N14,[1]Tabliza!$J$3:$L$103,3,1))</f>
        <v>24</v>
      </c>
      <c r="P14" s="51">
        <v>63</v>
      </c>
      <c r="Q14" s="13">
        <f>IF(P14="","",VLOOKUP(P14,[1]Tabliza!$K$3:$L$103,2))</f>
        <v>46</v>
      </c>
      <c r="R14" s="14" t="s">
        <v>22</v>
      </c>
      <c r="S14" s="15" t="s">
        <v>22</v>
      </c>
      <c r="T14" s="14" t="s">
        <v>22</v>
      </c>
      <c r="U14" s="15" t="s">
        <v>22</v>
      </c>
      <c r="V14" s="48"/>
      <c r="W14" s="13" t="str">
        <f>IF(V14="","",VLOOKUP(V14,[1]Tabliza!$E$3:$F$103,2))</f>
        <v/>
      </c>
      <c r="X14" s="16">
        <f t="shared" si="0"/>
        <v>191</v>
      </c>
      <c r="Y14" s="17"/>
      <c r="Z14" s="18"/>
    </row>
    <row r="15" spans="1:29" ht="12.55" customHeight="1" thickBot="1" x14ac:dyDescent="0.35">
      <c r="A15" s="58" t="s">
        <v>36</v>
      </c>
      <c r="B15" s="25" t="s">
        <v>37</v>
      </c>
      <c r="C15" s="25">
        <v>117</v>
      </c>
      <c r="D15" s="25" t="s">
        <v>38</v>
      </c>
      <c r="E15" s="26">
        <f t="shared" si="1"/>
        <v>8</v>
      </c>
      <c r="F15" s="59">
        <v>12.7</v>
      </c>
      <c r="G15" s="27">
        <f>IF(F15="","",VLOOKUP(F15,[1]Tabliza!$B$3:$F$103,5,1))</f>
        <v>56</v>
      </c>
      <c r="H15" s="60">
        <v>220</v>
      </c>
      <c r="I15" s="28">
        <f>IF(H15="","",VLOOKUP(H15,[1]Tabliza!$G$3:$L$103,6))</f>
        <v>45</v>
      </c>
      <c r="J15" s="61">
        <v>62.5</v>
      </c>
      <c r="K15" s="28">
        <f>IF(J15="","",VLOOKUP(J15,[1]Tabliza!$H$3:$L$103,5))</f>
        <v>72</v>
      </c>
      <c r="L15" s="62">
        <v>1</v>
      </c>
      <c r="M15" s="28">
        <f>IF(L15="","",VLOOKUP(L15,[1]Tabliza!$I$3:$L$103,4))</f>
        <v>22</v>
      </c>
      <c r="N15" s="60">
        <v>26</v>
      </c>
      <c r="O15" s="28">
        <f>IF(N15="","",VLOOKUP(N15,[1]Tabliza!$J$3:$L$103,3,1))</f>
        <v>26</v>
      </c>
      <c r="P15" s="60">
        <v>35</v>
      </c>
      <c r="Q15" s="28">
        <f>IF(P15="","",VLOOKUP(P15,[1]Tabliza!$K$3:$L$103,2))</f>
        <v>15</v>
      </c>
      <c r="R15" s="29" t="s">
        <v>22</v>
      </c>
      <c r="S15" s="30" t="s">
        <v>22</v>
      </c>
      <c r="T15" s="29" t="s">
        <v>22</v>
      </c>
      <c r="U15" s="30" t="s">
        <v>22</v>
      </c>
      <c r="V15" s="61"/>
      <c r="W15" s="28" t="str">
        <f>IF(V15="","",VLOOKUP(V15,[1]Tabliza!$E$3:$F$103,2))</f>
        <v/>
      </c>
      <c r="X15" s="31">
        <f t="shared" si="0"/>
        <v>236</v>
      </c>
      <c r="Y15" s="32"/>
      <c r="Z15" s="33"/>
    </row>
    <row r="16" spans="1:29" ht="12.55" customHeight="1" x14ac:dyDescent="0.3">
      <c r="A16" s="44" t="s">
        <v>39</v>
      </c>
      <c r="B16" s="23" t="s">
        <v>40</v>
      </c>
      <c r="C16" s="23">
        <v>121</v>
      </c>
      <c r="D16" s="45" t="s">
        <v>41</v>
      </c>
      <c r="E16" s="12">
        <f t="shared" si="1"/>
        <v>9</v>
      </c>
      <c r="F16" s="46">
        <v>9.9</v>
      </c>
      <c r="G16" s="13">
        <f>IF(F16="","",VLOOKUP(F16,[1]Tabliza!$A$3:$F$103,6,1))</f>
        <v>32</v>
      </c>
      <c r="H16" s="47">
        <v>182</v>
      </c>
      <c r="I16" s="13">
        <f>IF(H16="","",VLOOKUP(H16,[1]Tabliza!$G$3:$L$103,6))</f>
        <v>30</v>
      </c>
      <c r="J16" s="48">
        <v>28</v>
      </c>
      <c r="K16" s="13">
        <f>IF(J16="","",VLOOKUP(J16,[1]Tabliza!$H$3:$L$103,5))</f>
        <v>19</v>
      </c>
      <c r="L16" s="49">
        <v>12</v>
      </c>
      <c r="M16" s="13">
        <f>IF(L16="","",VLOOKUP(L16,[1]Tabliza!$I$3:$L$103,4))</f>
        <v>44</v>
      </c>
      <c r="N16" s="50">
        <v>21</v>
      </c>
      <c r="O16" s="13">
        <f>IF(N16="","",VLOOKUP(N16,[1]Tabliza!$J$3:$L$103,3,1))</f>
        <v>21</v>
      </c>
      <c r="P16" s="50">
        <v>48</v>
      </c>
      <c r="Q16" s="13">
        <f>IF(P16="","",VLOOKUP(P16,[1]Tabliza!$K$3:$L$103,2))</f>
        <v>28</v>
      </c>
      <c r="R16" s="48"/>
      <c r="S16" s="13" t="str">
        <f>IF(R16="","",VLOOKUP(R16,[1]Tabliza!$C$3:$F$103,4))</f>
        <v/>
      </c>
      <c r="T16" s="14" t="s">
        <v>22</v>
      </c>
      <c r="U16" s="15" t="s">
        <v>22</v>
      </c>
      <c r="V16" s="14" t="s">
        <v>22</v>
      </c>
      <c r="W16" s="15" t="s">
        <v>22</v>
      </c>
      <c r="X16" s="16">
        <f t="shared" si="0"/>
        <v>174</v>
      </c>
      <c r="Y16" s="17"/>
      <c r="Z16" s="18"/>
    </row>
    <row r="17" spans="1:26" ht="12.55" customHeight="1" x14ac:dyDescent="0.3">
      <c r="A17" s="44" t="s">
        <v>42</v>
      </c>
      <c r="B17" s="23" t="s">
        <v>40</v>
      </c>
      <c r="C17" s="23">
        <v>121</v>
      </c>
      <c r="D17" s="45" t="s">
        <v>43</v>
      </c>
      <c r="E17" s="20">
        <f t="shared" si="1"/>
        <v>10</v>
      </c>
      <c r="F17" s="52">
        <v>9.6</v>
      </c>
      <c r="G17" s="13">
        <f>IF(F17="","",VLOOKUP(F17,[1]Tabliza!$A$3:$F$103,6,1))</f>
        <v>34</v>
      </c>
      <c r="H17" s="53">
        <v>186</v>
      </c>
      <c r="I17" s="13">
        <f>IF(H17="","",VLOOKUP(H17,[1]Tabliza!$G$3:$L$103,6))</f>
        <v>32</v>
      </c>
      <c r="J17" s="48">
        <v>33</v>
      </c>
      <c r="K17" s="13">
        <f>IF(J17="","",VLOOKUP(J17,[1]Tabliza!$H$3:$L$103,5))</f>
        <v>25</v>
      </c>
      <c r="L17" s="54">
        <v>9</v>
      </c>
      <c r="M17" s="13">
        <f>IF(L17="","",VLOOKUP(L17,[1]Tabliza!$I$3:$L$103,4))</f>
        <v>38</v>
      </c>
      <c r="N17" s="51">
        <v>9</v>
      </c>
      <c r="O17" s="13">
        <f>IF(N17="","",VLOOKUP(N17,[1]Tabliza!$J$3:$L$103,3,1))</f>
        <v>9</v>
      </c>
      <c r="P17" s="51">
        <v>44</v>
      </c>
      <c r="Q17" s="13">
        <f>IF(P17="","",VLOOKUP(P17,[1]Tabliza!$K$3:$L$103,2))</f>
        <v>24</v>
      </c>
      <c r="R17" s="48"/>
      <c r="S17" s="13" t="str">
        <f>IF(R17="","",VLOOKUP(R17,[1]Tabliza!$C$3:$F$103,4))</f>
        <v/>
      </c>
      <c r="T17" s="14" t="s">
        <v>22</v>
      </c>
      <c r="U17" s="15" t="s">
        <v>22</v>
      </c>
      <c r="V17" s="14" t="s">
        <v>22</v>
      </c>
      <c r="W17" s="15" t="s">
        <v>22</v>
      </c>
      <c r="X17" s="16">
        <f t="shared" si="0"/>
        <v>162</v>
      </c>
      <c r="Y17" s="17"/>
      <c r="Z17" s="18"/>
    </row>
    <row r="18" spans="1:26" ht="12.55" customHeight="1" x14ac:dyDescent="0.3">
      <c r="A18" s="44" t="s">
        <v>44</v>
      </c>
      <c r="B18" s="23" t="s">
        <v>38</v>
      </c>
      <c r="C18" s="23">
        <v>121</v>
      </c>
      <c r="D18" s="45" t="s">
        <v>45</v>
      </c>
      <c r="E18" s="20">
        <f t="shared" si="1"/>
        <v>11</v>
      </c>
      <c r="F18" s="52">
        <v>9.6999999999999993</v>
      </c>
      <c r="G18" s="13">
        <f>IF(F18="","",VLOOKUP(F18,[1]Tabliza!$A$3:$F$103,6,1))</f>
        <v>32</v>
      </c>
      <c r="H18" s="53">
        <v>190</v>
      </c>
      <c r="I18" s="13">
        <f>IF(H18="","",VLOOKUP(H18,[1]Tabliza!$G$3:$L$103,6))</f>
        <v>33</v>
      </c>
      <c r="J18" s="48">
        <v>34</v>
      </c>
      <c r="K18" s="13">
        <f>IF(J18="","",VLOOKUP(J18,[1]Tabliza!$H$3:$L$103,5))</f>
        <v>26</v>
      </c>
      <c r="L18" s="49">
        <v>7</v>
      </c>
      <c r="M18" s="13">
        <f>IF(L18="","",VLOOKUP(L18,[1]Tabliza!$I$3:$L$103,4))</f>
        <v>34</v>
      </c>
      <c r="N18" s="51">
        <v>30</v>
      </c>
      <c r="O18" s="13">
        <f>IF(N18="","",VLOOKUP(N18,[1]Tabliza!$J$3:$L$103,3,1))</f>
        <v>30</v>
      </c>
      <c r="P18" s="51">
        <v>53</v>
      </c>
      <c r="Q18" s="13">
        <f>IF(P18="","",VLOOKUP(P18,[1]Tabliza!$K$3:$L$103,2))</f>
        <v>33</v>
      </c>
      <c r="R18" s="14" t="s">
        <v>22</v>
      </c>
      <c r="S18" s="15" t="s">
        <v>22</v>
      </c>
      <c r="T18" s="48"/>
      <c r="U18" s="13" t="str">
        <f>IF(T18="","",VLOOKUP(T18,[1]Tabliza!$D$3:$F$103,3))</f>
        <v/>
      </c>
      <c r="V18" s="14" t="s">
        <v>22</v>
      </c>
      <c r="W18" s="15" t="s">
        <v>22</v>
      </c>
      <c r="X18" s="16">
        <f t="shared" si="0"/>
        <v>188</v>
      </c>
      <c r="Y18" s="17"/>
      <c r="Z18" s="18"/>
    </row>
    <row r="19" spans="1:26" ht="12.55" customHeight="1" x14ac:dyDescent="0.3">
      <c r="A19" s="44" t="s">
        <v>46</v>
      </c>
      <c r="B19" s="23" t="s">
        <v>38</v>
      </c>
      <c r="C19" s="23">
        <v>121</v>
      </c>
      <c r="D19" s="45" t="s">
        <v>45</v>
      </c>
      <c r="E19" s="20">
        <f t="shared" si="1"/>
        <v>12</v>
      </c>
      <c r="F19" s="52">
        <v>10.3</v>
      </c>
      <c r="G19" s="13">
        <f>IF(F19="","",VLOOKUP(F19,[1]Tabliza!$A$3:$F$103,6,1))</f>
        <v>25</v>
      </c>
      <c r="H19" s="55">
        <v>171</v>
      </c>
      <c r="I19" s="13">
        <f>IF(H19="","",VLOOKUP(H19,[1]Tabliza!$G$3:$L$103,6))</f>
        <v>27</v>
      </c>
      <c r="J19" s="48">
        <v>35</v>
      </c>
      <c r="K19" s="13">
        <f>IF(J19="","",VLOOKUP(J19,[1]Tabliza!$H$3:$L$103,5))</f>
        <v>27</v>
      </c>
      <c r="L19" s="54">
        <v>8</v>
      </c>
      <c r="M19" s="13">
        <f>IF(L19="","",VLOOKUP(L19,[1]Tabliza!$I$3:$L$103,4))</f>
        <v>36</v>
      </c>
      <c r="N19" s="51">
        <v>23</v>
      </c>
      <c r="O19" s="13">
        <f>IF(N19="","",VLOOKUP(N19,[1]Tabliza!$J$3:$L$103,3,1))</f>
        <v>23</v>
      </c>
      <c r="P19" s="51">
        <v>55</v>
      </c>
      <c r="Q19" s="13">
        <f>IF(P19="","",VLOOKUP(P19,[1]Tabliza!$K$3:$L$103,2))</f>
        <v>35</v>
      </c>
      <c r="R19" s="14" t="s">
        <v>22</v>
      </c>
      <c r="S19" s="15" t="s">
        <v>22</v>
      </c>
      <c r="T19" s="48"/>
      <c r="U19" s="13" t="str">
        <f>IF(T19="","",VLOOKUP(T19,[1]Tabliza!$D$3:$F$103,3))</f>
        <v/>
      </c>
      <c r="V19" s="14" t="s">
        <v>22</v>
      </c>
      <c r="W19" s="15" t="s">
        <v>22</v>
      </c>
      <c r="X19" s="16">
        <f t="shared" si="0"/>
        <v>173</v>
      </c>
      <c r="Y19" s="17"/>
      <c r="Z19" s="18"/>
    </row>
    <row r="20" spans="1:26" ht="12.55" customHeight="1" x14ac:dyDescent="0.3">
      <c r="A20" s="44" t="s">
        <v>47</v>
      </c>
      <c r="B20" s="23" t="s">
        <v>48</v>
      </c>
      <c r="C20" s="19">
        <v>121</v>
      </c>
      <c r="D20" s="45" t="s">
        <v>49</v>
      </c>
      <c r="E20" s="20">
        <f t="shared" si="1"/>
        <v>13</v>
      </c>
      <c r="F20" s="52">
        <v>8.9</v>
      </c>
      <c r="G20" s="13">
        <f>IF(F20="","",VLOOKUP(F20,[1]Tabliza!$A$3:$F$103,6,1))</f>
        <v>49</v>
      </c>
      <c r="H20" s="55">
        <v>205</v>
      </c>
      <c r="I20" s="13">
        <f>IF(H20="","",VLOOKUP(H20,[1]Tabliza!$G$3:$L$103,6))</f>
        <v>38</v>
      </c>
      <c r="J20" s="56">
        <v>53</v>
      </c>
      <c r="K20" s="13">
        <f>IF(J20="","",VLOOKUP(J20,[1]Tabliza!$H$3:$L$103,5))</f>
        <v>56</v>
      </c>
      <c r="L20" s="54">
        <v>13</v>
      </c>
      <c r="M20" s="13">
        <f>IF(L20="","",VLOOKUP(L20,[1]Tabliza!$I$3:$L$103,4))</f>
        <v>46</v>
      </c>
      <c r="N20" s="51">
        <v>30</v>
      </c>
      <c r="O20" s="13">
        <f>IF(N20="","",VLOOKUP(N20,[1]Tabliza!$J$3:$L$103,3,1))</f>
        <v>30</v>
      </c>
      <c r="P20" s="51">
        <v>52</v>
      </c>
      <c r="Q20" s="13">
        <f>IF(P20="","",VLOOKUP(P20,[1]Tabliza!$K$3:$L$103,2))</f>
        <v>32</v>
      </c>
      <c r="R20" s="14" t="s">
        <v>22</v>
      </c>
      <c r="S20" s="15" t="s">
        <v>22</v>
      </c>
      <c r="T20" s="14" t="s">
        <v>22</v>
      </c>
      <c r="U20" s="15" t="s">
        <v>22</v>
      </c>
      <c r="V20" s="48"/>
      <c r="W20" s="13" t="str">
        <f>IF(V20="","",VLOOKUP(V20,[1]Tabliza!$E$3:$F$103,2))</f>
        <v/>
      </c>
      <c r="X20" s="16">
        <f t="shared" si="0"/>
        <v>251</v>
      </c>
      <c r="Y20" s="21">
        <f>IF(SUM(X16:X23)=0,"",SUM(X16:X23))</f>
        <v>1757</v>
      </c>
      <c r="Z20" s="22">
        <f>IF(Y20="","",RANK(Y20,$Y$8:$Y$55,0))</f>
        <v>4</v>
      </c>
    </row>
    <row r="21" spans="1:26" ht="12.55" customHeight="1" x14ac:dyDescent="0.3">
      <c r="A21" s="44" t="s">
        <v>50</v>
      </c>
      <c r="B21" s="23" t="s">
        <v>48</v>
      </c>
      <c r="C21" s="23">
        <v>121</v>
      </c>
      <c r="D21" s="45" t="s">
        <v>49</v>
      </c>
      <c r="E21" s="20">
        <f t="shared" si="1"/>
        <v>14</v>
      </c>
      <c r="F21" s="46">
        <v>8.6999999999999993</v>
      </c>
      <c r="G21" s="13">
        <f>IF(F21="","",VLOOKUP(F21,[1]Tabliza!$A$3:$F$103,6,1))</f>
        <v>55</v>
      </c>
      <c r="H21" s="50">
        <v>197</v>
      </c>
      <c r="I21" s="13">
        <f>IF(H21="","",VLOOKUP(H21,[1]Tabliza!$G$3:$L$103,6))</f>
        <v>35</v>
      </c>
      <c r="J21" s="56">
        <v>59</v>
      </c>
      <c r="K21" s="13">
        <f>IF(J21="","",VLOOKUP(J21,[1]Tabliza!$H$3:$L$103,5))</f>
        <v>68</v>
      </c>
      <c r="L21" s="57">
        <v>0</v>
      </c>
      <c r="M21" s="13">
        <f>IF(L21="","",VLOOKUP(L21,[1]Tabliza!$I$3:$L$103,4))</f>
        <v>20</v>
      </c>
      <c r="N21" s="50">
        <v>19</v>
      </c>
      <c r="O21" s="13">
        <f>IF(N21="","",VLOOKUP(N21,[1]Tabliza!$J$3:$L$103,3,1))</f>
        <v>19</v>
      </c>
      <c r="P21" s="51">
        <v>53</v>
      </c>
      <c r="Q21" s="13">
        <f>IF(P21="","",VLOOKUP(P21,[1]Tabliza!$K$3:$L$103,2))</f>
        <v>33</v>
      </c>
      <c r="R21" s="14" t="s">
        <v>22</v>
      </c>
      <c r="S21" s="15" t="s">
        <v>22</v>
      </c>
      <c r="T21" s="14" t="s">
        <v>22</v>
      </c>
      <c r="U21" s="15" t="s">
        <v>22</v>
      </c>
      <c r="V21" s="48"/>
      <c r="W21" s="13" t="str">
        <f>IF(V21="","",VLOOKUP(V21,[1]Tabliza!$E$3:$F$103,2))</f>
        <v/>
      </c>
      <c r="X21" s="16">
        <f t="shared" si="0"/>
        <v>230</v>
      </c>
      <c r="Y21" s="17"/>
      <c r="Z21" s="18"/>
    </row>
    <row r="22" spans="1:26" ht="12.55" customHeight="1" x14ac:dyDescent="0.3">
      <c r="A22" s="44" t="s">
        <v>51</v>
      </c>
      <c r="B22" s="23" t="s">
        <v>35</v>
      </c>
      <c r="C22" s="23">
        <v>121</v>
      </c>
      <c r="D22" s="45" t="s">
        <v>52</v>
      </c>
      <c r="E22" s="20">
        <f t="shared" si="1"/>
        <v>15</v>
      </c>
      <c r="F22" s="52">
        <v>13</v>
      </c>
      <c r="G22" s="24">
        <f>IF(F22="","",VLOOKUP(F22,[1]Tabliza!$B$3:$F$103,5,1))</f>
        <v>50</v>
      </c>
      <c r="H22" s="51">
        <v>240</v>
      </c>
      <c r="I22" s="13">
        <f>IF(H22="","",VLOOKUP(H22,[1]Tabliza!$G$3:$L$103,6))</f>
        <v>55</v>
      </c>
      <c r="J22" s="56">
        <v>47</v>
      </c>
      <c r="K22" s="13">
        <f>IF(J22="","",VLOOKUP(J22,[1]Tabliza!$H$3:$L$103,5))</f>
        <v>45</v>
      </c>
      <c r="L22" s="54">
        <v>10</v>
      </c>
      <c r="M22" s="13">
        <f>IF(L22="","",VLOOKUP(L22,[1]Tabliza!$I$3:$L$103,4))</f>
        <v>40</v>
      </c>
      <c r="N22" s="51">
        <v>56</v>
      </c>
      <c r="O22" s="13">
        <f>IF(N22="","",VLOOKUP(N22,[1]Tabliza!$J$3:$L$103,3,1))</f>
        <v>48</v>
      </c>
      <c r="P22" s="51">
        <v>49</v>
      </c>
      <c r="Q22" s="13">
        <f>IF(P22="","",VLOOKUP(P22,[1]Tabliza!$K$3:$L$103,2))</f>
        <v>29</v>
      </c>
      <c r="R22" s="14" t="s">
        <v>22</v>
      </c>
      <c r="S22" s="15" t="s">
        <v>22</v>
      </c>
      <c r="T22" s="14" t="s">
        <v>22</v>
      </c>
      <c r="U22" s="15" t="s">
        <v>22</v>
      </c>
      <c r="V22" s="48"/>
      <c r="W22" s="13" t="str">
        <f>IF(V22="","",VLOOKUP(V22,[1]Tabliza!$E$3:$F$103,2))</f>
        <v/>
      </c>
      <c r="X22" s="16">
        <f t="shared" si="0"/>
        <v>267</v>
      </c>
      <c r="Y22" s="17"/>
      <c r="Z22" s="18"/>
    </row>
    <row r="23" spans="1:26" ht="12.55" customHeight="1" thickBot="1" x14ac:dyDescent="0.35">
      <c r="A23" s="58" t="s">
        <v>53</v>
      </c>
      <c r="B23" s="25" t="s">
        <v>35</v>
      </c>
      <c r="C23" s="25">
        <v>121</v>
      </c>
      <c r="D23" s="25" t="s">
        <v>54</v>
      </c>
      <c r="E23" s="26">
        <f t="shared" si="1"/>
        <v>16</v>
      </c>
      <c r="F23" s="59">
        <v>13.1</v>
      </c>
      <c r="G23" s="28">
        <f>IF(F23="","",VLOOKUP(F23,[1]Tabliza!$B$3:$F$103,5,1))</f>
        <v>48</v>
      </c>
      <c r="H23" s="60">
        <v>281</v>
      </c>
      <c r="I23" s="28">
        <f>IF(H23="","",VLOOKUP(H23,[1]Tabliza!$G$3:$L$103,6))</f>
        <v>81</v>
      </c>
      <c r="J23" s="61">
        <v>51</v>
      </c>
      <c r="K23" s="28">
        <f>IF(J23="","",VLOOKUP(J23,[1]Tabliza!$H$3:$L$103,5))</f>
        <v>52</v>
      </c>
      <c r="L23" s="62">
        <v>26</v>
      </c>
      <c r="M23" s="28">
        <f>IF(L23="","",VLOOKUP(L23,[1]Tabliza!$I$3:$L$103,4))</f>
        <v>72</v>
      </c>
      <c r="N23" s="60">
        <v>29</v>
      </c>
      <c r="O23" s="28">
        <f>IF(N23="","",VLOOKUP(N23,[1]Tabliza!$J$3:$L$103,3,1))</f>
        <v>29</v>
      </c>
      <c r="P23" s="60">
        <v>50</v>
      </c>
      <c r="Q23" s="28">
        <f>IF(P23="","",VLOOKUP(P23,[1]Tabliza!$K$3:$L$103,2))</f>
        <v>30</v>
      </c>
      <c r="R23" s="29" t="s">
        <v>22</v>
      </c>
      <c r="S23" s="30" t="s">
        <v>22</v>
      </c>
      <c r="T23" s="29" t="s">
        <v>22</v>
      </c>
      <c r="U23" s="30" t="s">
        <v>22</v>
      </c>
      <c r="V23" s="61"/>
      <c r="W23" s="28" t="str">
        <f>IF(V23="","",VLOOKUP(V23,[1]Tabliza!$E$3:$F$103,2))</f>
        <v/>
      </c>
      <c r="X23" s="31">
        <f t="shared" si="0"/>
        <v>312</v>
      </c>
      <c r="Y23" s="32"/>
      <c r="Z23" s="33"/>
    </row>
    <row r="24" spans="1:26" ht="12.55" customHeight="1" x14ac:dyDescent="0.3">
      <c r="A24" s="63" t="s">
        <v>55</v>
      </c>
      <c r="B24" s="34" t="s">
        <v>20</v>
      </c>
      <c r="C24" s="34">
        <v>125</v>
      </c>
      <c r="D24" s="64" t="s">
        <v>43</v>
      </c>
      <c r="E24" s="35">
        <f t="shared" si="1"/>
        <v>17</v>
      </c>
      <c r="F24" s="46">
        <v>9.8000000000000007</v>
      </c>
      <c r="G24" s="13">
        <f>IF(F24="","",VLOOKUP(F24,[1]Tabliza!$A$3:$F$103,6,1))</f>
        <v>32</v>
      </c>
      <c r="H24" s="47">
        <v>170</v>
      </c>
      <c r="I24" s="13">
        <f>IF(H24="","",VLOOKUP(H24,[1]Tabliza!$G$3:$L$103,6))</f>
        <v>26</v>
      </c>
      <c r="J24" s="48">
        <v>28</v>
      </c>
      <c r="K24" s="13">
        <f>IF(J24="","",VLOOKUP(J24,[1]Tabliza!$H$3:$L$103,5))</f>
        <v>19</v>
      </c>
      <c r="L24" s="49">
        <v>10</v>
      </c>
      <c r="M24" s="13">
        <f>IF(L24="","",VLOOKUP(L24,[1]Tabliza!$I$3:$L$103,4))</f>
        <v>40</v>
      </c>
      <c r="N24" s="50">
        <v>36</v>
      </c>
      <c r="O24" s="13">
        <f>IF(N24="","",VLOOKUP(N24,[1]Tabliza!$J$3:$L$103,3,1))</f>
        <v>36</v>
      </c>
      <c r="P24" s="50">
        <v>64</v>
      </c>
      <c r="Q24" s="13">
        <f>IF(P24="","",VLOOKUP(P24,[1]Tabliza!$K$3:$L$103,2))</f>
        <v>48</v>
      </c>
      <c r="R24" s="48"/>
      <c r="S24" s="13" t="str">
        <f>IF(R24="","",VLOOKUP(R24,[1]Tabliza!$C$3:$F$103,4))</f>
        <v/>
      </c>
      <c r="T24" s="14" t="s">
        <v>22</v>
      </c>
      <c r="U24" s="15" t="s">
        <v>22</v>
      </c>
      <c r="V24" s="14" t="s">
        <v>22</v>
      </c>
      <c r="W24" s="15" t="s">
        <v>22</v>
      </c>
      <c r="X24" s="16">
        <f t="shared" si="0"/>
        <v>201</v>
      </c>
      <c r="Y24" s="17"/>
      <c r="Z24" s="18"/>
    </row>
    <row r="25" spans="1:26" ht="12.55" customHeight="1" x14ac:dyDescent="0.3">
      <c r="A25" s="44" t="s">
        <v>56</v>
      </c>
      <c r="B25" s="23" t="s">
        <v>20</v>
      </c>
      <c r="C25" s="23">
        <v>125</v>
      </c>
      <c r="D25" s="45" t="s">
        <v>57</v>
      </c>
      <c r="E25" s="20">
        <f t="shared" si="1"/>
        <v>18</v>
      </c>
      <c r="F25" s="52">
        <v>10.1</v>
      </c>
      <c r="G25" s="13">
        <f>IF(F25="","",VLOOKUP(F25,[1]Tabliza!$A$3:$F$103,6,1))</f>
        <v>27</v>
      </c>
      <c r="H25" s="53">
        <v>185</v>
      </c>
      <c r="I25" s="13">
        <f>IF(H25="","",VLOOKUP(H25,[1]Tabliza!$G$3:$L$103,6))</f>
        <v>31</v>
      </c>
      <c r="J25" s="48">
        <v>20.5</v>
      </c>
      <c r="K25" s="13">
        <f>IF(J25="","",VLOOKUP(J25,[1]Tabliza!$H$3:$L$103,5))</f>
        <v>11</v>
      </c>
      <c r="L25" s="54">
        <v>13</v>
      </c>
      <c r="M25" s="13">
        <f>IF(L25="","",VLOOKUP(L25,[1]Tabliza!$I$3:$L$103,4))</f>
        <v>46</v>
      </c>
      <c r="N25" s="51">
        <v>47</v>
      </c>
      <c r="O25" s="13">
        <f>IF(N25="","",VLOOKUP(N25,[1]Tabliza!$J$3:$L$103,3,1))</f>
        <v>43</v>
      </c>
      <c r="P25" s="51">
        <v>60</v>
      </c>
      <c r="Q25" s="13">
        <f>IF(P25="","",VLOOKUP(P25,[1]Tabliza!$K$3:$L$103,2))</f>
        <v>40</v>
      </c>
      <c r="R25" s="48"/>
      <c r="S25" s="13" t="str">
        <f>IF(R25="","",VLOOKUP(R25,[1]Tabliza!$C$3:$F$103,4))</f>
        <v/>
      </c>
      <c r="T25" s="14" t="s">
        <v>22</v>
      </c>
      <c r="U25" s="15" t="s">
        <v>22</v>
      </c>
      <c r="V25" s="14" t="s">
        <v>22</v>
      </c>
      <c r="W25" s="15" t="s">
        <v>22</v>
      </c>
      <c r="X25" s="16">
        <f t="shared" si="0"/>
        <v>198</v>
      </c>
      <c r="Y25" s="17"/>
      <c r="Z25" s="18"/>
    </row>
    <row r="26" spans="1:26" ht="12.55" customHeight="1" x14ac:dyDescent="0.3">
      <c r="A26" s="44" t="s">
        <v>58</v>
      </c>
      <c r="B26" s="23" t="s">
        <v>26</v>
      </c>
      <c r="C26" s="23">
        <v>125</v>
      </c>
      <c r="D26" s="45" t="s">
        <v>59</v>
      </c>
      <c r="E26" s="20">
        <f t="shared" si="1"/>
        <v>19</v>
      </c>
      <c r="F26" s="52">
        <v>8.8000000000000007</v>
      </c>
      <c r="G26" s="13">
        <f>IF(F26="","",VLOOKUP(F26,[1]Tabliza!$A$3:$F$103,6,1))</f>
        <v>52</v>
      </c>
      <c r="H26" s="53">
        <v>178</v>
      </c>
      <c r="I26" s="13">
        <f>IF(H26="","",VLOOKUP(H26,[1]Tabliza!$G$3:$L$103,6))</f>
        <v>29</v>
      </c>
      <c r="J26" s="48">
        <v>32</v>
      </c>
      <c r="K26" s="13">
        <f>IF(J26="","",VLOOKUP(J26,[1]Tabliza!$H$3:$L$103,5))</f>
        <v>23</v>
      </c>
      <c r="L26" s="49">
        <v>0</v>
      </c>
      <c r="M26" s="13">
        <f>IF(L26="","",VLOOKUP(L26,[1]Tabliza!$I$3:$L$103,4))</f>
        <v>20</v>
      </c>
      <c r="N26" s="51">
        <v>17</v>
      </c>
      <c r="O26" s="13">
        <f>IF(N26="","",VLOOKUP(N26,[1]Tabliza!$J$3:$L$103,3,1))</f>
        <v>17</v>
      </c>
      <c r="P26" s="51">
        <v>53</v>
      </c>
      <c r="Q26" s="13">
        <f>IF(P26="","",VLOOKUP(P26,[1]Tabliza!$K$3:$L$103,2))</f>
        <v>33</v>
      </c>
      <c r="R26" s="14" t="s">
        <v>22</v>
      </c>
      <c r="S26" s="15" t="s">
        <v>22</v>
      </c>
      <c r="T26" s="48"/>
      <c r="U26" s="13" t="str">
        <f>IF(T26="","",VLOOKUP(T26,[1]Tabliza!$D$3:$F$103,3))</f>
        <v/>
      </c>
      <c r="V26" s="14" t="s">
        <v>22</v>
      </c>
      <c r="W26" s="15" t="s">
        <v>22</v>
      </c>
      <c r="X26" s="16">
        <f t="shared" si="0"/>
        <v>174</v>
      </c>
      <c r="Y26" s="17"/>
      <c r="Z26" s="18"/>
    </row>
    <row r="27" spans="1:26" ht="12.55" customHeight="1" x14ac:dyDescent="0.3">
      <c r="A27" s="44" t="s">
        <v>60</v>
      </c>
      <c r="B27" s="23" t="s">
        <v>26</v>
      </c>
      <c r="C27" s="23">
        <v>125</v>
      </c>
      <c r="D27" s="45" t="s">
        <v>61</v>
      </c>
      <c r="E27" s="20">
        <f t="shared" si="1"/>
        <v>20</v>
      </c>
      <c r="F27" s="52">
        <v>9.3000000000000007</v>
      </c>
      <c r="G27" s="13">
        <f>IF(F27="","",VLOOKUP(F27,[1]Tabliza!$A$3:$F$103,6,1))</f>
        <v>40</v>
      </c>
      <c r="H27" s="55">
        <v>200</v>
      </c>
      <c r="I27" s="13">
        <f>IF(H27="","",VLOOKUP(H27,[1]Tabliza!$G$3:$L$103,6))</f>
        <v>36</v>
      </c>
      <c r="J27" s="48">
        <v>37.5</v>
      </c>
      <c r="K27" s="13">
        <f>IF(J27="","",VLOOKUP(J27,[1]Tabliza!$H$3:$L$103,5))</f>
        <v>30</v>
      </c>
      <c r="L27" s="54">
        <v>4</v>
      </c>
      <c r="M27" s="13">
        <f>IF(L27="","",VLOOKUP(L27,[1]Tabliza!$I$3:$L$103,4))</f>
        <v>28</v>
      </c>
      <c r="N27" s="51">
        <v>22</v>
      </c>
      <c r="O27" s="13">
        <f>IF(N27="","",VLOOKUP(N27,[1]Tabliza!$J$3:$L$103,3,1))</f>
        <v>22</v>
      </c>
      <c r="P27" s="51">
        <v>59</v>
      </c>
      <c r="Q27" s="13">
        <f>IF(P27="","",VLOOKUP(P27,[1]Tabliza!$K$3:$L$103,2))</f>
        <v>39</v>
      </c>
      <c r="R27" s="14" t="s">
        <v>22</v>
      </c>
      <c r="S27" s="15" t="s">
        <v>22</v>
      </c>
      <c r="T27" s="48"/>
      <c r="U27" s="13" t="str">
        <f>IF(T27="","",VLOOKUP(T27,[1]Tabliza!$D$3:$F$103,3))</f>
        <v/>
      </c>
      <c r="V27" s="14" t="s">
        <v>22</v>
      </c>
      <c r="W27" s="15" t="s">
        <v>22</v>
      </c>
      <c r="X27" s="16">
        <f t="shared" si="0"/>
        <v>195</v>
      </c>
      <c r="Y27" s="17"/>
      <c r="Z27" s="18"/>
    </row>
    <row r="28" spans="1:26" ht="12.55" customHeight="1" x14ac:dyDescent="0.3">
      <c r="A28" s="65" t="s">
        <v>62</v>
      </c>
      <c r="B28" s="23" t="s">
        <v>63</v>
      </c>
      <c r="C28" s="19">
        <v>125</v>
      </c>
      <c r="D28" s="45" t="s">
        <v>49</v>
      </c>
      <c r="E28" s="20">
        <f t="shared" si="1"/>
        <v>21</v>
      </c>
      <c r="F28" s="52">
        <v>7.8</v>
      </c>
      <c r="G28" s="13">
        <f>IF(F28="","",VLOOKUP(F28,[1]Tabliza!$A$3:$F$103,6,1))</f>
        <v>82</v>
      </c>
      <c r="H28" s="55">
        <v>269</v>
      </c>
      <c r="I28" s="13">
        <f>IF(H28="","",VLOOKUP(H28,[1]Tabliza!$G$3:$L$103,6))</f>
        <v>69</v>
      </c>
      <c r="J28" s="56">
        <v>59.6</v>
      </c>
      <c r="K28" s="13">
        <f>IF(J28="","",VLOOKUP(J28,[1]Tabliza!$H$3:$L$103,5))</f>
        <v>69</v>
      </c>
      <c r="L28" s="54">
        <v>19</v>
      </c>
      <c r="M28" s="13">
        <f>IF(L28="","",VLOOKUP(L28,[1]Tabliza!$I$3:$L$103,4))</f>
        <v>58</v>
      </c>
      <c r="N28" s="51">
        <v>66</v>
      </c>
      <c r="O28" s="13">
        <f>IF(N28="","",VLOOKUP(N28,[1]Tabliza!$J$3:$L$103,3,1))</f>
        <v>53</v>
      </c>
      <c r="P28" s="51">
        <v>68</v>
      </c>
      <c r="Q28" s="13">
        <f>IF(P28="","",VLOOKUP(P28,[1]Tabliza!$K$3:$L$103,2))</f>
        <v>56</v>
      </c>
      <c r="R28" s="14" t="s">
        <v>22</v>
      </c>
      <c r="S28" s="15" t="s">
        <v>22</v>
      </c>
      <c r="T28" s="14" t="s">
        <v>22</v>
      </c>
      <c r="U28" s="15" t="s">
        <v>22</v>
      </c>
      <c r="V28" s="48"/>
      <c r="W28" s="13" t="str">
        <f>IF(V28="","",VLOOKUP(V28,[1]Tabliza!$E$3:$F$103,2))</f>
        <v/>
      </c>
      <c r="X28" s="16">
        <f t="shared" si="0"/>
        <v>387</v>
      </c>
      <c r="Y28" s="21">
        <f>IF(SUM(X24:X31)=0,"",SUM(X24:X31))</f>
        <v>2037</v>
      </c>
      <c r="Z28" s="22">
        <f>IF(Y28="","",RANK(Y28,$Y$8:$Y$55,0))</f>
        <v>1</v>
      </c>
    </row>
    <row r="29" spans="1:26" ht="12.55" customHeight="1" x14ac:dyDescent="0.3">
      <c r="A29" s="66" t="s">
        <v>64</v>
      </c>
      <c r="B29" s="23" t="s">
        <v>48</v>
      </c>
      <c r="C29" s="23">
        <v>125</v>
      </c>
      <c r="D29" s="45" t="s">
        <v>65</v>
      </c>
      <c r="E29" s="20">
        <f t="shared" si="1"/>
        <v>22</v>
      </c>
      <c r="F29" s="46">
        <v>7.7</v>
      </c>
      <c r="G29" s="13">
        <f>IF(F29="","",VLOOKUP(F29,[1]Tabliza!$A$3:$F$103,6,1))</f>
        <v>85</v>
      </c>
      <c r="H29" s="50">
        <v>227</v>
      </c>
      <c r="I29" s="13">
        <f>IF(H29="","",VLOOKUP(H29,[1]Tabliza!$G$3:$L$103,6))</f>
        <v>48</v>
      </c>
      <c r="J29" s="56">
        <v>45</v>
      </c>
      <c r="K29" s="13">
        <f>IF(J29="","",VLOOKUP(J29,[1]Tabliza!$H$3:$L$103,5))</f>
        <v>41</v>
      </c>
      <c r="L29" s="57">
        <v>10</v>
      </c>
      <c r="M29" s="13">
        <f>IF(L29="","",VLOOKUP(L29,[1]Tabliza!$I$3:$L$103,4))</f>
        <v>40</v>
      </c>
      <c r="N29" s="50">
        <v>25</v>
      </c>
      <c r="O29" s="13">
        <f>IF(N29="","",VLOOKUP(N29,[1]Tabliza!$J$3:$L$103,3,1))</f>
        <v>25</v>
      </c>
      <c r="P29" s="51">
        <v>55</v>
      </c>
      <c r="Q29" s="13">
        <f>IF(P29="","",VLOOKUP(P29,[1]Tabliza!$K$3:$L$103,2))</f>
        <v>35</v>
      </c>
      <c r="R29" s="14" t="s">
        <v>22</v>
      </c>
      <c r="S29" s="15" t="s">
        <v>22</v>
      </c>
      <c r="T29" s="14" t="s">
        <v>22</v>
      </c>
      <c r="U29" s="15" t="s">
        <v>22</v>
      </c>
      <c r="V29" s="48"/>
      <c r="W29" s="13" t="str">
        <f>IF(V29="","",VLOOKUP(V29,[1]Tabliza!$E$3:$F$103,2))</f>
        <v/>
      </c>
      <c r="X29" s="16">
        <f t="shared" si="0"/>
        <v>274</v>
      </c>
      <c r="Y29" s="17"/>
      <c r="Z29" s="18"/>
    </row>
    <row r="30" spans="1:26" ht="12.55" customHeight="1" x14ac:dyDescent="0.3">
      <c r="A30" s="65" t="s">
        <v>66</v>
      </c>
      <c r="B30" s="23" t="s">
        <v>37</v>
      </c>
      <c r="C30" s="23">
        <v>125</v>
      </c>
      <c r="D30" s="45" t="s">
        <v>67</v>
      </c>
      <c r="E30" s="20">
        <f t="shared" si="1"/>
        <v>23</v>
      </c>
      <c r="F30" s="52">
        <v>12.1</v>
      </c>
      <c r="G30" s="24">
        <f>IF(F30="","",VLOOKUP(F30,[1]Tabliza!$B$3:$F$103,5,1))</f>
        <v>68</v>
      </c>
      <c r="H30" s="51">
        <v>265</v>
      </c>
      <c r="I30" s="13">
        <f>IF(H30="","",VLOOKUP(H30,[1]Tabliza!$G$3:$L$103,6))</f>
        <v>67</v>
      </c>
      <c r="J30" s="56">
        <v>53</v>
      </c>
      <c r="K30" s="13">
        <f>IF(J30="","",VLOOKUP(J30,[1]Tabliza!$H$3:$L$103,5))</f>
        <v>56</v>
      </c>
      <c r="L30" s="54">
        <v>9</v>
      </c>
      <c r="M30" s="13">
        <f>IF(L30="","",VLOOKUP(L30,[1]Tabliza!$I$3:$L$103,4))</f>
        <v>38</v>
      </c>
      <c r="N30" s="51">
        <v>26</v>
      </c>
      <c r="O30" s="13">
        <f>IF(N30="","",VLOOKUP(N30,[1]Tabliza!$J$3:$L$103,3,1))</f>
        <v>26</v>
      </c>
      <c r="P30" s="51">
        <v>66</v>
      </c>
      <c r="Q30" s="13">
        <f>IF(P30="","",VLOOKUP(P30,[1]Tabliza!$K$3:$L$103,2))</f>
        <v>52</v>
      </c>
      <c r="R30" s="14" t="s">
        <v>22</v>
      </c>
      <c r="S30" s="15" t="s">
        <v>22</v>
      </c>
      <c r="T30" s="14" t="s">
        <v>22</v>
      </c>
      <c r="U30" s="15" t="s">
        <v>22</v>
      </c>
      <c r="V30" s="48"/>
      <c r="W30" s="13" t="str">
        <f>IF(V30="","",VLOOKUP(V30,[1]Tabliza!$E$3:$F$103,2))</f>
        <v/>
      </c>
      <c r="X30" s="16">
        <f t="shared" si="0"/>
        <v>307</v>
      </c>
      <c r="Y30" s="17"/>
      <c r="Z30" s="18"/>
    </row>
    <row r="31" spans="1:26" ht="12.55" customHeight="1" thickBot="1" x14ac:dyDescent="0.35">
      <c r="A31" s="67" t="s">
        <v>68</v>
      </c>
      <c r="B31" s="25" t="s">
        <v>35</v>
      </c>
      <c r="C31" s="25">
        <v>125</v>
      </c>
      <c r="D31" s="25" t="s">
        <v>52</v>
      </c>
      <c r="E31" s="26">
        <f t="shared" si="1"/>
        <v>24</v>
      </c>
      <c r="F31" s="59">
        <v>12.8</v>
      </c>
      <c r="G31" s="27">
        <f>IF(F31="","",VLOOKUP(F31,[1]Tabliza!$B$3:$F$103,5,1))</f>
        <v>54</v>
      </c>
      <c r="H31" s="60">
        <v>258</v>
      </c>
      <c r="I31" s="28">
        <f>IF(H31="","",VLOOKUP(H31,[1]Tabliza!$G$3:$L$103,6))</f>
        <v>64</v>
      </c>
      <c r="J31" s="61">
        <v>49.5</v>
      </c>
      <c r="K31" s="28">
        <f>IF(J31="","",VLOOKUP(J31,[1]Tabliza!$H$3:$L$103,5))</f>
        <v>49</v>
      </c>
      <c r="L31" s="62">
        <v>25</v>
      </c>
      <c r="M31" s="28">
        <f>IF(L31="","",VLOOKUP(L31,[1]Tabliza!$I$3:$L$103,4))</f>
        <v>70</v>
      </c>
      <c r="N31" s="60">
        <v>35</v>
      </c>
      <c r="O31" s="28">
        <f>IF(N31="","",VLOOKUP(N31,[1]Tabliza!$J$3:$L$103,3,1))</f>
        <v>35</v>
      </c>
      <c r="P31" s="60">
        <v>49</v>
      </c>
      <c r="Q31" s="28">
        <f>IF(P31="","",VLOOKUP(P31,[1]Tabliza!$K$3:$L$103,2))</f>
        <v>29</v>
      </c>
      <c r="R31" s="29" t="s">
        <v>22</v>
      </c>
      <c r="S31" s="30" t="s">
        <v>22</v>
      </c>
      <c r="T31" s="29" t="s">
        <v>22</v>
      </c>
      <c r="U31" s="30" t="s">
        <v>22</v>
      </c>
      <c r="V31" s="61"/>
      <c r="W31" s="28" t="str">
        <f>IF(V31="","",VLOOKUP(V31,[1]Tabliza!$E$3:$F$103,2))</f>
        <v/>
      </c>
      <c r="X31" s="31">
        <f t="shared" si="0"/>
        <v>301</v>
      </c>
      <c r="Y31" s="32"/>
      <c r="Z31" s="33"/>
    </row>
    <row r="32" spans="1:26" ht="12.55" customHeight="1" x14ac:dyDescent="0.3">
      <c r="A32" s="44" t="s">
        <v>69</v>
      </c>
      <c r="B32" s="68" t="s">
        <v>20</v>
      </c>
      <c r="C32" s="36">
        <v>126</v>
      </c>
      <c r="D32" s="45" t="s">
        <v>41</v>
      </c>
      <c r="E32" s="12">
        <f t="shared" si="1"/>
        <v>25</v>
      </c>
      <c r="F32" s="46">
        <v>9.1</v>
      </c>
      <c r="G32" s="13">
        <f>IF(F32="","",VLOOKUP(F32,[1]Tabliza!$A$3:$F$103,6,1))</f>
        <v>44</v>
      </c>
      <c r="H32" s="47">
        <v>192</v>
      </c>
      <c r="I32" s="13">
        <f>IF(H32="","",VLOOKUP(H32,[1]Tabliza!$G$3:$L$103,6))</f>
        <v>34</v>
      </c>
      <c r="J32" s="48">
        <v>39</v>
      </c>
      <c r="K32" s="13">
        <f>IF(J32="","",VLOOKUP(J32,[1]Tabliza!$H$3:$L$103,5))</f>
        <v>32</v>
      </c>
      <c r="L32" s="49">
        <v>13</v>
      </c>
      <c r="M32" s="13">
        <f>IF(L32="","",VLOOKUP(L32,[1]Tabliza!$I$3:$L$103,4))</f>
        <v>46</v>
      </c>
      <c r="N32" s="50">
        <v>38</v>
      </c>
      <c r="O32" s="13">
        <f>IF(N32="","",VLOOKUP(N32,[1]Tabliza!$J$3:$L$103,3,1))</f>
        <v>38</v>
      </c>
      <c r="P32" s="50">
        <v>46</v>
      </c>
      <c r="Q32" s="13">
        <f>IF(P32="","",VLOOKUP(P32,[1]Tabliza!$K$3:$L$103,2))</f>
        <v>26</v>
      </c>
      <c r="R32" s="48"/>
      <c r="S32" s="13" t="str">
        <f>IF(R32="","",VLOOKUP(R32,[1]Tabliza!$C$3:$F$103,4))</f>
        <v/>
      </c>
      <c r="T32" s="14" t="s">
        <v>22</v>
      </c>
      <c r="U32" s="15" t="s">
        <v>22</v>
      </c>
      <c r="V32" s="14" t="s">
        <v>22</v>
      </c>
      <c r="W32" s="15" t="s">
        <v>22</v>
      </c>
      <c r="X32" s="16">
        <f t="shared" si="0"/>
        <v>220</v>
      </c>
      <c r="Y32" s="17"/>
      <c r="Z32" s="18"/>
    </row>
    <row r="33" spans="1:26" ht="12.55" customHeight="1" x14ac:dyDescent="0.3">
      <c r="A33" s="44" t="s">
        <v>70</v>
      </c>
      <c r="B33" s="68" t="s">
        <v>20</v>
      </c>
      <c r="C33" s="36">
        <v>126</v>
      </c>
      <c r="D33" s="45" t="s">
        <v>57</v>
      </c>
      <c r="E33" s="20">
        <f t="shared" si="1"/>
        <v>26</v>
      </c>
      <c r="F33" s="52">
        <v>9.6999999999999993</v>
      </c>
      <c r="G33" s="13">
        <f>IF(F33="","",VLOOKUP(F33,[1]Tabliza!$A$3:$F$103,6,1))</f>
        <v>32</v>
      </c>
      <c r="H33" s="53">
        <v>195</v>
      </c>
      <c r="I33" s="13">
        <f>IF(H33="","",VLOOKUP(H33,[1]Tabliza!$G$3:$L$103,6))</f>
        <v>35</v>
      </c>
      <c r="J33" s="48">
        <v>40</v>
      </c>
      <c r="K33" s="13">
        <f>IF(J33="","",VLOOKUP(J33,[1]Tabliza!$H$3:$L$103,5))</f>
        <v>34</v>
      </c>
      <c r="L33" s="54">
        <v>13</v>
      </c>
      <c r="M33" s="13">
        <f>IF(L33="","",VLOOKUP(L33,[1]Tabliza!$I$3:$L$103,4))</f>
        <v>46</v>
      </c>
      <c r="N33" s="51">
        <v>18</v>
      </c>
      <c r="O33" s="13">
        <f>IF(N33="","",VLOOKUP(N33,[1]Tabliza!$J$3:$L$103,3,1))</f>
        <v>18</v>
      </c>
      <c r="P33" s="51">
        <v>53</v>
      </c>
      <c r="Q33" s="13">
        <f>IF(P33="","",VLOOKUP(P33,[1]Tabliza!$K$3:$L$103,2))</f>
        <v>33</v>
      </c>
      <c r="R33" s="48"/>
      <c r="S33" s="13" t="str">
        <f>IF(R33="","",VLOOKUP(R33,[1]Tabliza!$C$3:$F$103,4))</f>
        <v/>
      </c>
      <c r="T33" s="14" t="s">
        <v>22</v>
      </c>
      <c r="U33" s="15" t="s">
        <v>22</v>
      </c>
      <c r="V33" s="14" t="s">
        <v>22</v>
      </c>
      <c r="W33" s="15" t="s">
        <v>22</v>
      </c>
      <c r="X33" s="16">
        <f t="shared" si="0"/>
        <v>198</v>
      </c>
      <c r="Y33" s="17"/>
      <c r="Z33" s="37"/>
    </row>
    <row r="34" spans="1:26" ht="12.55" customHeight="1" x14ac:dyDescent="0.3">
      <c r="A34" s="44" t="s">
        <v>71</v>
      </c>
      <c r="B34" s="68" t="s">
        <v>26</v>
      </c>
      <c r="C34" s="36">
        <v>126</v>
      </c>
      <c r="D34" s="45" t="s">
        <v>45</v>
      </c>
      <c r="E34" s="20">
        <f t="shared" si="1"/>
        <v>27</v>
      </c>
      <c r="F34" s="52">
        <v>9.8000000000000007</v>
      </c>
      <c r="G34" s="13">
        <f>IF(F34="","",VLOOKUP(F34,[1]Tabliza!$A$3:$F$103,6,1))</f>
        <v>32</v>
      </c>
      <c r="H34" s="53">
        <v>169</v>
      </c>
      <c r="I34" s="13">
        <f>IF(H34="","",VLOOKUP(H34,[1]Tabliza!$G$3:$L$103,6))</f>
        <v>26</v>
      </c>
      <c r="J34" s="48">
        <v>27.5</v>
      </c>
      <c r="K34" s="13">
        <f>IF(J34="","",VLOOKUP(J34,[1]Tabliza!$H$3:$L$103,5))</f>
        <v>18</v>
      </c>
      <c r="L34" s="49">
        <v>8</v>
      </c>
      <c r="M34" s="13">
        <f>IF(L34="","",VLOOKUP(L34,[1]Tabliza!$I$3:$L$103,4))</f>
        <v>36</v>
      </c>
      <c r="N34" s="51">
        <v>14</v>
      </c>
      <c r="O34" s="13">
        <f>IF(N34="","",VLOOKUP(N34,[1]Tabliza!$J$3:$L$103,3,1))</f>
        <v>14</v>
      </c>
      <c r="P34" s="51">
        <v>54</v>
      </c>
      <c r="Q34" s="13">
        <f>IF(P34="","",VLOOKUP(P34,[1]Tabliza!$K$3:$L$103,2))</f>
        <v>34</v>
      </c>
      <c r="R34" s="14" t="s">
        <v>22</v>
      </c>
      <c r="S34" s="15" t="s">
        <v>22</v>
      </c>
      <c r="T34" s="48"/>
      <c r="U34" s="13" t="str">
        <f>IF(T34="","",VLOOKUP(T34,[1]Tabliza!$D$3:$F$103,3))</f>
        <v/>
      </c>
      <c r="V34" s="14" t="s">
        <v>22</v>
      </c>
      <c r="W34" s="15" t="s">
        <v>22</v>
      </c>
      <c r="X34" s="16">
        <f t="shared" si="0"/>
        <v>160</v>
      </c>
      <c r="Y34" s="17"/>
      <c r="Z34" s="37"/>
    </row>
    <row r="35" spans="1:26" ht="12.55" customHeight="1" x14ac:dyDescent="0.3">
      <c r="A35" s="44" t="s">
        <v>72</v>
      </c>
      <c r="B35" s="68" t="s">
        <v>26</v>
      </c>
      <c r="C35" s="36">
        <v>126</v>
      </c>
      <c r="D35" s="45" t="s">
        <v>45</v>
      </c>
      <c r="E35" s="20">
        <f t="shared" si="1"/>
        <v>28</v>
      </c>
      <c r="F35" s="52">
        <v>9.1</v>
      </c>
      <c r="G35" s="13">
        <f>IF(F35="","",VLOOKUP(F35,[1]Tabliza!$A$3:$F$103,6,1))</f>
        <v>44</v>
      </c>
      <c r="H35" s="55">
        <v>199</v>
      </c>
      <c r="I35" s="13">
        <f>IF(H35="","",VLOOKUP(H35,[1]Tabliza!$G$3:$L$103,6))</f>
        <v>36</v>
      </c>
      <c r="J35" s="48">
        <v>25</v>
      </c>
      <c r="K35" s="13">
        <f>IF(J35="","",VLOOKUP(J35,[1]Tabliza!$H$3:$L$103,5))</f>
        <v>16</v>
      </c>
      <c r="L35" s="54">
        <v>12</v>
      </c>
      <c r="M35" s="13">
        <f>IF(L35="","",VLOOKUP(L35,[1]Tabliza!$I$3:$L$103,4))</f>
        <v>44</v>
      </c>
      <c r="N35" s="51">
        <v>13</v>
      </c>
      <c r="O35" s="13">
        <f>IF(N35="","",VLOOKUP(N35,[1]Tabliza!$J$3:$L$103,3,1))</f>
        <v>13</v>
      </c>
      <c r="P35" s="51">
        <v>42</v>
      </c>
      <c r="Q35" s="13">
        <f>IF(P35="","",VLOOKUP(P35,[1]Tabliza!$K$3:$L$103,2))</f>
        <v>22</v>
      </c>
      <c r="R35" s="14" t="s">
        <v>22</v>
      </c>
      <c r="S35" s="15" t="s">
        <v>22</v>
      </c>
      <c r="T35" s="48"/>
      <c r="U35" s="13" t="str">
        <f>IF(T35="","",VLOOKUP(T35,[1]Tabliza!$D$3:$F$103,3))</f>
        <v/>
      </c>
      <c r="V35" s="14" t="s">
        <v>22</v>
      </c>
      <c r="W35" s="15" t="s">
        <v>22</v>
      </c>
      <c r="X35" s="16">
        <f t="shared" si="0"/>
        <v>175</v>
      </c>
      <c r="Y35" s="17"/>
      <c r="Z35" s="37"/>
    </row>
    <row r="36" spans="1:26" ht="12.55" customHeight="1" x14ac:dyDescent="0.3">
      <c r="A36" s="44" t="s">
        <v>73</v>
      </c>
      <c r="B36" s="68" t="s">
        <v>48</v>
      </c>
      <c r="C36" s="38">
        <v>126</v>
      </c>
      <c r="D36" s="45" t="s">
        <v>65</v>
      </c>
      <c r="E36" s="20">
        <f t="shared" si="1"/>
        <v>29</v>
      </c>
      <c r="F36" s="52">
        <v>8.1</v>
      </c>
      <c r="G36" s="13">
        <f>IF(F36="","",VLOOKUP(F36,[1]Tabliza!$A$3:$F$103,6,1))</f>
        <v>73</v>
      </c>
      <c r="H36" s="55">
        <v>258</v>
      </c>
      <c r="I36" s="13">
        <f>IF(H36="","",VLOOKUP(H36,[1]Tabliza!$G$3:$L$103,6))</f>
        <v>64</v>
      </c>
      <c r="J36" s="56">
        <v>56</v>
      </c>
      <c r="K36" s="13">
        <f>IF(J36="","",VLOOKUP(J36,[1]Tabliza!$H$3:$L$103,5))</f>
        <v>62</v>
      </c>
      <c r="L36" s="54">
        <v>1</v>
      </c>
      <c r="M36" s="13">
        <f>IF(L36="","",VLOOKUP(L36,[1]Tabliza!$I$3:$L$103,4))</f>
        <v>22</v>
      </c>
      <c r="N36" s="51">
        <v>24</v>
      </c>
      <c r="O36" s="13">
        <f>IF(N36="","",VLOOKUP(N36,[1]Tabliza!$J$3:$L$103,3,1))</f>
        <v>24</v>
      </c>
      <c r="P36" s="51">
        <v>60</v>
      </c>
      <c r="Q36" s="13">
        <f>IF(P36="","",VLOOKUP(P36,[1]Tabliza!$K$3:$L$103,2))</f>
        <v>40</v>
      </c>
      <c r="R36" s="14" t="s">
        <v>22</v>
      </c>
      <c r="S36" s="15" t="s">
        <v>22</v>
      </c>
      <c r="T36" s="14" t="s">
        <v>22</v>
      </c>
      <c r="U36" s="15" t="s">
        <v>22</v>
      </c>
      <c r="V36" s="48"/>
      <c r="W36" s="13" t="str">
        <f>IF(V36="","",VLOOKUP(V36,[1]Tabliza!$E$3:$F$103,2))</f>
        <v/>
      </c>
      <c r="X36" s="16">
        <f t="shared" si="0"/>
        <v>285</v>
      </c>
      <c r="Y36" s="39">
        <f>IF(SUM(X32:X39)=0,"",SUM(X32:X39))</f>
        <v>1774</v>
      </c>
      <c r="Z36" s="40">
        <f>IF(Y36="","",RANK(Y36,$Y$8:$Y$55,0))</f>
        <v>3</v>
      </c>
    </row>
    <row r="37" spans="1:26" ht="12.55" customHeight="1" x14ac:dyDescent="0.3">
      <c r="A37" s="44" t="s">
        <v>74</v>
      </c>
      <c r="B37" s="68" t="s">
        <v>48</v>
      </c>
      <c r="C37" s="36">
        <v>126</v>
      </c>
      <c r="D37" s="45" t="s">
        <v>65</v>
      </c>
      <c r="E37" s="20">
        <f t="shared" si="1"/>
        <v>30</v>
      </c>
      <c r="F37" s="46">
        <v>8.3000000000000007</v>
      </c>
      <c r="G37" s="13">
        <f>IF(F37="","",VLOOKUP(F37,[1]Tabliza!$A$3:$F$103,6,1))</f>
        <v>67</v>
      </c>
      <c r="H37" s="50">
        <v>229</v>
      </c>
      <c r="I37" s="13">
        <f>IF(H37="","",VLOOKUP(H37,[1]Tabliza!$G$3:$L$103,6))</f>
        <v>49</v>
      </c>
      <c r="J37" s="56">
        <v>50.5</v>
      </c>
      <c r="K37" s="13">
        <f>IF(J37="","",VLOOKUP(J37,[1]Tabliza!$H$3:$L$103,5))</f>
        <v>51</v>
      </c>
      <c r="L37" s="57">
        <v>5</v>
      </c>
      <c r="M37" s="13">
        <f>IF(L37="","",VLOOKUP(L37,[1]Tabliza!$I$3:$L$103,4))</f>
        <v>30</v>
      </c>
      <c r="N37" s="50">
        <v>30</v>
      </c>
      <c r="O37" s="13">
        <f>IF(N37="","",VLOOKUP(N37,[1]Tabliza!$J$3:$L$103,3,1))</f>
        <v>30</v>
      </c>
      <c r="P37" s="51">
        <v>55</v>
      </c>
      <c r="Q37" s="13">
        <f>IF(P37="","",VLOOKUP(P37,[1]Tabliza!$K$3:$L$103,2))</f>
        <v>35</v>
      </c>
      <c r="R37" s="14" t="s">
        <v>22</v>
      </c>
      <c r="S37" s="15" t="s">
        <v>22</v>
      </c>
      <c r="T37" s="14" t="s">
        <v>22</v>
      </c>
      <c r="U37" s="15" t="s">
        <v>22</v>
      </c>
      <c r="V37" s="48"/>
      <c r="W37" s="13" t="str">
        <f>IF(V37="","",VLOOKUP(V37,[1]Tabliza!$E$3:$F$103,2))</f>
        <v/>
      </c>
      <c r="X37" s="16">
        <f t="shared" si="0"/>
        <v>262</v>
      </c>
      <c r="Y37" s="17"/>
      <c r="Z37" s="37"/>
    </row>
    <row r="38" spans="1:26" ht="12.55" customHeight="1" x14ac:dyDescent="0.3">
      <c r="A38" s="44" t="s">
        <v>75</v>
      </c>
      <c r="B38" s="68" t="s">
        <v>37</v>
      </c>
      <c r="C38" s="36">
        <v>126</v>
      </c>
      <c r="D38" s="45" t="s">
        <v>54</v>
      </c>
      <c r="E38" s="20">
        <f t="shared" si="1"/>
        <v>31</v>
      </c>
      <c r="F38" s="52">
        <v>12.9</v>
      </c>
      <c r="G38" s="24">
        <f>IF(F38="","",VLOOKUP(F38,[1]Tabliza!$B$3:$F$103,5,1))</f>
        <v>52</v>
      </c>
      <c r="H38" s="51">
        <v>220</v>
      </c>
      <c r="I38" s="13">
        <f>IF(H38="","",VLOOKUP(H38,[1]Tabliza!$G$3:$L$103,6))</f>
        <v>45</v>
      </c>
      <c r="J38" s="56">
        <v>48</v>
      </c>
      <c r="K38" s="13">
        <f>IF(J38="","",VLOOKUP(J38,[1]Tabliza!$H$3:$L$103,5))</f>
        <v>46</v>
      </c>
      <c r="L38" s="54">
        <v>12</v>
      </c>
      <c r="M38" s="13">
        <f>IF(L38="","",VLOOKUP(L38,[1]Tabliza!$I$3:$L$103,4))</f>
        <v>44</v>
      </c>
      <c r="N38" s="51">
        <v>47</v>
      </c>
      <c r="O38" s="13">
        <f>IF(N38="","",VLOOKUP(N38,[1]Tabliza!$J$3:$L$103,3,1))</f>
        <v>43</v>
      </c>
      <c r="P38" s="51">
        <v>55</v>
      </c>
      <c r="Q38" s="13">
        <f>IF(P38="","",VLOOKUP(P38,[1]Tabliza!$K$3:$L$103,2))</f>
        <v>35</v>
      </c>
      <c r="R38" s="14" t="s">
        <v>22</v>
      </c>
      <c r="S38" s="15" t="s">
        <v>22</v>
      </c>
      <c r="T38" s="14" t="s">
        <v>22</v>
      </c>
      <c r="U38" s="15" t="s">
        <v>22</v>
      </c>
      <c r="V38" s="48"/>
      <c r="W38" s="13" t="str">
        <f>IF(V38="","",VLOOKUP(V38,[1]Tabliza!$E$3:$F$103,2))</f>
        <v/>
      </c>
      <c r="X38" s="16">
        <f t="shared" si="0"/>
        <v>265</v>
      </c>
      <c r="Y38" s="17"/>
      <c r="Z38" s="37"/>
    </row>
    <row r="39" spans="1:26" ht="12.55" customHeight="1" thickBot="1" x14ac:dyDescent="0.35">
      <c r="A39" s="58" t="s">
        <v>76</v>
      </c>
      <c r="B39" s="69" t="s">
        <v>35</v>
      </c>
      <c r="C39" s="41">
        <v>126</v>
      </c>
      <c r="D39" s="25" t="s">
        <v>77</v>
      </c>
      <c r="E39" s="26">
        <f t="shared" si="1"/>
        <v>32</v>
      </c>
      <c r="F39" s="59">
        <v>13.4</v>
      </c>
      <c r="G39" s="27">
        <f>IF(F39="","",VLOOKUP(F39,[1]Tabliza!$B$3:$F$103,5,1))</f>
        <v>42</v>
      </c>
      <c r="H39" s="60">
        <v>230</v>
      </c>
      <c r="I39" s="28">
        <f>IF(H39="","",VLOOKUP(H39,[1]Tabliza!$G$3:$L$103,6))</f>
        <v>50</v>
      </c>
      <c r="J39" s="61">
        <v>29</v>
      </c>
      <c r="K39" s="28">
        <f>IF(J39="","",VLOOKUP(J39,[1]Tabliza!$H$3:$L$103,5))</f>
        <v>20</v>
      </c>
      <c r="L39" s="62">
        <v>8</v>
      </c>
      <c r="M39" s="28">
        <f>IF(L39="","",VLOOKUP(L39,[1]Tabliza!$I$3:$L$103,4))</f>
        <v>36</v>
      </c>
      <c r="N39" s="60">
        <v>43</v>
      </c>
      <c r="O39" s="28">
        <f>IF(N39="","",VLOOKUP(N39,[1]Tabliza!$J$3:$L$103,3,1))</f>
        <v>41</v>
      </c>
      <c r="P39" s="60">
        <v>40</v>
      </c>
      <c r="Q39" s="28">
        <f>IF(P39="","",VLOOKUP(P39,[1]Tabliza!$K$3:$L$103,2))</f>
        <v>20</v>
      </c>
      <c r="R39" s="29" t="s">
        <v>22</v>
      </c>
      <c r="S39" s="30" t="s">
        <v>22</v>
      </c>
      <c r="T39" s="29" t="s">
        <v>22</v>
      </c>
      <c r="U39" s="30" t="s">
        <v>22</v>
      </c>
      <c r="V39" s="61"/>
      <c r="W39" s="28" t="str">
        <f>IF(V39="","",VLOOKUP(V39,[1]Tabliza!$E$3:$F$103,2))</f>
        <v/>
      </c>
      <c r="X39" s="31">
        <f t="shared" si="0"/>
        <v>209</v>
      </c>
      <c r="Y39" s="32"/>
      <c r="Z39" s="42"/>
    </row>
    <row r="40" spans="1:26" ht="12.55" customHeight="1" x14ac:dyDescent="0.3">
      <c r="A40" s="44" t="s">
        <v>78</v>
      </c>
      <c r="B40" s="23" t="s">
        <v>20</v>
      </c>
      <c r="C40" s="23">
        <v>127</v>
      </c>
      <c r="D40" s="45" t="s">
        <v>41</v>
      </c>
      <c r="E40" s="12">
        <f t="shared" si="1"/>
        <v>33</v>
      </c>
      <c r="F40" s="46">
        <v>9.8000000000000007</v>
      </c>
      <c r="G40" s="13">
        <f>IF(F40="","",VLOOKUP(F40,[1]Tabliza!$A$3:$F$103,6,1))</f>
        <v>32</v>
      </c>
      <c r="H40" s="47">
        <v>200</v>
      </c>
      <c r="I40" s="13">
        <f>IF(H40="","",VLOOKUP(H40,[1]Tabliza!$G$3:$L$103,6))</f>
        <v>36</v>
      </c>
      <c r="J40" s="48">
        <v>30</v>
      </c>
      <c r="K40" s="13">
        <f>IF(J40="","",VLOOKUP(J40,[1]Tabliza!$H$3:$L$103,5))</f>
        <v>21</v>
      </c>
      <c r="L40" s="49">
        <v>14</v>
      </c>
      <c r="M40" s="13">
        <f>IF(L40="","",VLOOKUP(L40,[1]Tabliza!$I$3:$L$103,4))</f>
        <v>48</v>
      </c>
      <c r="N40" s="50">
        <v>34</v>
      </c>
      <c r="O40" s="13">
        <f>IF(N40="","",VLOOKUP(N40,[1]Tabliza!$J$3:$L$103,3,1))</f>
        <v>34</v>
      </c>
      <c r="P40" s="50">
        <v>68</v>
      </c>
      <c r="Q40" s="13">
        <f>IF(P40="","",VLOOKUP(P40,[1]Tabliza!$K$3:$L$103,2))</f>
        <v>56</v>
      </c>
      <c r="R40" s="48"/>
      <c r="S40" s="13" t="str">
        <f>IF(R40="","",VLOOKUP(R40,[1]Tabliza!$C$3:$F$103,4))</f>
        <v/>
      </c>
      <c r="T40" s="14" t="s">
        <v>22</v>
      </c>
      <c r="U40" s="15" t="s">
        <v>22</v>
      </c>
      <c r="V40" s="14" t="s">
        <v>22</v>
      </c>
      <c r="W40" s="15" t="s">
        <v>22</v>
      </c>
      <c r="X40" s="16">
        <f t="shared" si="0"/>
        <v>227</v>
      </c>
      <c r="Y40" s="17"/>
      <c r="Z40" s="37"/>
    </row>
    <row r="41" spans="1:26" ht="12.55" customHeight="1" x14ac:dyDescent="0.3">
      <c r="A41" s="44" t="s">
        <v>79</v>
      </c>
      <c r="B41" s="23" t="s">
        <v>20</v>
      </c>
      <c r="C41" s="23">
        <v>127</v>
      </c>
      <c r="D41" s="45" t="s">
        <v>57</v>
      </c>
      <c r="E41" s="20">
        <f t="shared" si="1"/>
        <v>34</v>
      </c>
      <c r="F41" s="52">
        <v>9.1999999999999993</v>
      </c>
      <c r="G41" s="13">
        <f>IF(F41="","",VLOOKUP(F41,[1]Tabliza!$A$3:$F$103,6,1))</f>
        <v>42</v>
      </c>
      <c r="H41" s="53">
        <v>192</v>
      </c>
      <c r="I41" s="13">
        <f>IF(H41="","",VLOOKUP(H41,[1]Tabliza!$G$3:$L$103,6))</f>
        <v>34</v>
      </c>
      <c r="J41" s="48">
        <v>18</v>
      </c>
      <c r="K41" s="13">
        <f>IF(J41="","",VLOOKUP(J41,[1]Tabliza!$H$3:$L$103,5))</f>
        <v>9</v>
      </c>
      <c r="L41" s="54">
        <v>3</v>
      </c>
      <c r="M41" s="13">
        <f>IF(L41="","",VLOOKUP(L41,[1]Tabliza!$I$3:$L$103,4))</f>
        <v>26</v>
      </c>
      <c r="N41" s="51">
        <v>24</v>
      </c>
      <c r="O41" s="13">
        <f>IF(N41="","",VLOOKUP(N41,[1]Tabliza!$J$3:$L$103,3,1))</f>
        <v>24</v>
      </c>
      <c r="P41" s="51">
        <v>54</v>
      </c>
      <c r="Q41" s="13">
        <f>IF(P41="","",VLOOKUP(P41,[1]Tabliza!$K$3:$L$103,2))</f>
        <v>34</v>
      </c>
      <c r="R41" s="48"/>
      <c r="S41" s="13" t="str">
        <f>IF(R41="","",VLOOKUP(R41,[1]Tabliza!$C$3:$F$103,4))</f>
        <v/>
      </c>
      <c r="T41" s="14" t="s">
        <v>22</v>
      </c>
      <c r="U41" s="15" t="s">
        <v>22</v>
      </c>
      <c r="V41" s="14" t="s">
        <v>22</v>
      </c>
      <c r="W41" s="15" t="s">
        <v>22</v>
      </c>
      <c r="X41" s="16">
        <f t="shared" si="0"/>
        <v>169</v>
      </c>
      <c r="Y41" s="17"/>
      <c r="Z41" s="37"/>
    </row>
    <row r="42" spans="1:26" ht="12.55" customHeight="1" x14ac:dyDescent="0.3">
      <c r="A42" s="44" t="s">
        <v>80</v>
      </c>
      <c r="B42" s="23" t="s">
        <v>26</v>
      </c>
      <c r="C42" s="23">
        <v>127</v>
      </c>
      <c r="D42" s="45" t="s">
        <v>61</v>
      </c>
      <c r="E42" s="20">
        <f t="shared" si="1"/>
        <v>35</v>
      </c>
      <c r="F42" s="52">
        <v>8.9</v>
      </c>
      <c r="G42" s="13">
        <f>IF(F42="","",VLOOKUP(F42,[1]Tabliza!$A$3:$F$103,6,1))</f>
        <v>49</v>
      </c>
      <c r="H42" s="53">
        <v>207</v>
      </c>
      <c r="I42" s="13">
        <f>IF(H42="","",VLOOKUP(H42,[1]Tabliza!$G$3:$L$103,6))</f>
        <v>39</v>
      </c>
      <c r="J42" s="48">
        <v>28.5</v>
      </c>
      <c r="K42" s="13">
        <f>IF(J42="","",VLOOKUP(J42,[1]Tabliza!$H$3:$L$103,5))</f>
        <v>19</v>
      </c>
      <c r="L42" s="49">
        <v>3</v>
      </c>
      <c r="M42" s="13">
        <f>IF(L42="","",VLOOKUP(L42,[1]Tabliza!$I$3:$L$103,4))</f>
        <v>26</v>
      </c>
      <c r="N42" s="51">
        <v>25</v>
      </c>
      <c r="O42" s="13">
        <f>IF(N42="","",VLOOKUP(N42,[1]Tabliza!$J$3:$L$103,3,1))</f>
        <v>25</v>
      </c>
      <c r="P42" s="51">
        <v>49</v>
      </c>
      <c r="Q42" s="13">
        <f>IF(P42="","",VLOOKUP(P42,[1]Tabliza!$K$3:$L$103,2))</f>
        <v>29</v>
      </c>
      <c r="R42" s="14" t="s">
        <v>22</v>
      </c>
      <c r="S42" s="15" t="s">
        <v>22</v>
      </c>
      <c r="T42" s="48"/>
      <c r="U42" s="13" t="str">
        <f>IF(T42="","",VLOOKUP(T42,[1]Tabliza!$D$3:$F$103,3))</f>
        <v/>
      </c>
      <c r="V42" s="14" t="s">
        <v>22</v>
      </c>
      <c r="W42" s="15" t="s">
        <v>22</v>
      </c>
      <c r="X42" s="16">
        <f t="shared" si="0"/>
        <v>187</v>
      </c>
      <c r="Y42" s="17"/>
      <c r="Z42" s="37"/>
    </row>
    <row r="43" spans="1:26" ht="12.55" customHeight="1" x14ac:dyDescent="0.3">
      <c r="A43" s="44" t="s">
        <v>81</v>
      </c>
      <c r="B43" s="23" t="s">
        <v>38</v>
      </c>
      <c r="C43" s="23">
        <v>127</v>
      </c>
      <c r="D43" s="45" t="s">
        <v>82</v>
      </c>
      <c r="E43" s="20">
        <f t="shared" si="1"/>
        <v>36</v>
      </c>
      <c r="F43" s="52">
        <v>9.1999999999999993</v>
      </c>
      <c r="G43" s="13">
        <f>IF(F43="","",VLOOKUP(F43,[1]Tabliza!$A$3:$F$103,6,1))</f>
        <v>42</v>
      </c>
      <c r="H43" s="55">
        <v>192</v>
      </c>
      <c r="I43" s="13">
        <f>IF(H43="","",VLOOKUP(H43,[1]Tabliza!$G$3:$L$103,6))</f>
        <v>34</v>
      </c>
      <c r="J43" s="48">
        <v>38.4</v>
      </c>
      <c r="K43" s="13">
        <f>IF(J43="","",VLOOKUP(J43,[1]Tabliza!$H$3:$L$103,5))</f>
        <v>32</v>
      </c>
      <c r="L43" s="54">
        <v>5</v>
      </c>
      <c r="M43" s="13">
        <f>IF(L43="","",VLOOKUP(L43,[1]Tabliza!$I$3:$L$103,4))</f>
        <v>30</v>
      </c>
      <c r="N43" s="51">
        <v>13</v>
      </c>
      <c r="O43" s="13">
        <f>IF(N43="","",VLOOKUP(N43,[1]Tabliza!$J$3:$L$103,3,1))</f>
        <v>13</v>
      </c>
      <c r="P43" s="51">
        <v>52</v>
      </c>
      <c r="Q43" s="13">
        <f>IF(P43="","",VLOOKUP(P43,[1]Tabliza!$K$3:$L$103,2))</f>
        <v>32</v>
      </c>
      <c r="R43" s="14" t="s">
        <v>22</v>
      </c>
      <c r="S43" s="15" t="s">
        <v>22</v>
      </c>
      <c r="T43" s="48"/>
      <c r="U43" s="13" t="str">
        <f>IF(T43="","",VLOOKUP(T43,[1]Tabliza!$D$3:$F$103,3))</f>
        <v/>
      </c>
      <c r="V43" s="14" t="s">
        <v>22</v>
      </c>
      <c r="W43" s="15" t="s">
        <v>22</v>
      </c>
      <c r="X43" s="16">
        <f t="shared" si="0"/>
        <v>183</v>
      </c>
      <c r="Y43" s="17"/>
      <c r="Z43" s="37"/>
    </row>
    <row r="44" spans="1:26" ht="12.55" customHeight="1" x14ac:dyDescent="0.3">
      <c r="A44" s="44" t="s">
        <v>83</v>
      </c>
      <c r="B44" s="23" t="s">
        <v>48</v>
      </c>
      <c r="C44" s="19">
        <v>127</v>
      </c>
      <c r="D44" s="45" t="s">
        <v>49</v>
      </c>
      <c r="E44" s="20">
        <f t="shared" si="1"/>
        <v>37</v>
      </c>
      <c r="F44" s="52">
        <v>7.8</v>
      </c>
      <c r="G44" s="13">
        <f>IF(F44="","",VLOOKUP(F44,[1]Tabliza!$A$3:$F$103,6,1))</f>
        <v>82</v>
      </c>
      <c r="H44" s="55">
        <v>236</v>
      </c>
      <c r="I44" s="13">
        <f>IF(H44="","",VLOOKUP(H44,[1]Tabliza!$G$3:$L$103,6))</f>
        <v>53</v>
      </c>
      <c r="J44" s="56">
        <v>24</v>
      </c>
      <c r="K44" s="13">
        <f>IF(J44="","",VLOOKUP(J44,[1]Tabliza!$H$3:$L$103,5))</f>
        <v>15</v>
      </c>
      <c r="L44" s="54">
        <v>15</v>
      </c>
      <c r="M44" s="13">
        <f>IF(L44="","",VLOOKUP(L44,[1]Tabliza!$I$3:$L$103,4))</f>
        <v>50</v>
      </c>
      <c r="N44" s="51">
        <v>40</v>
      </c>
      <c r="O44" s="13">
        <f>IF(N44="","",VLOOKUP(N44,[1]Tabliza!$J$3:$L$103,3,1))</f>
        <v>40</v>
      </c>
      <c r="P44" s="51">
        <v>67</v>
      </c>
      <c r="Q44" s="13">
        <f>IF(P44="","",VLOOKUP(P44,[1]Tabliza!$K$3:$L$103,2))</f>
        <v>54</v>
      </c>
      <c r="R44" s="14" t="s">
        <v>22</v>
      </c>
      <c r="S44" s="15" t="s">
        <v>22</v>
      </c>
      <c r="T44" s="14" t="s">
        <v>22</v>
      </c>
      <c r="U44" s="15" t="s">
        <v>22</v>
      </c>
      <c r="V44" s="48"/>
      <c r="W44" s="13" t="str">
        <f>IF(V44="","",VLOOKUP(V44,[1]Tabliza!$E$3:$F$103,2))</f>
        <v/>
      </c>
      <c r="X44" s="16">
        <f t="shared" si="0"/>
        <v>294</v>
      </c>
      <c r="Y44" s="39">
        <f>IF(SUM(X40:X47)=0,"",SUM(X40:X47))</f>
        <v>1862</v>
      </c>
      <c r="Z44" s="40">
        <f>IF(Y44="","",RANK(Y44,$Y$8:$Y$55,0))</f>
        <v>2</v>
      </c>
    </row>
    <row r="45" spans="1:26" ht="12.55" customHeight="1" x14ac:dyDescent="0.3">
      <c r="A45" s="44" t="s">
        <v>84</v>
      </c>
      <c r="B45" s="23" t="s">
        <v>48</v>
      </c>
      <c r="C45" s="23">
        <v>127</v>
      </c>
      <c r="D45" s="45" t="s">
        <v>49</v>
      </c>
      <c r="E45" s="20">
        <f t="shared" si="1"/>
        <v>38</v>
      </c>
      <c r="F45" s="46">
        <v>8.1999999999999993</v>
      </c>
      <c r="G45" s="13">
        <f>IF(F45="","",VLOOKUP(F45,[1]Tabliza!$A$3:$F$103,6,1))</f>
        <v>70</v>
      </c>
      <c r="H45" s="50">
        <v>237</v>
      </c>
      <c r="I45" s="13">
        <f>IF(H45="","",VLOOKUP(H45,[1]Tabliza!$G$3:$L$103,6))</f>
        <v>53</v>
      </c>
      <c r="J45" s="56">
        <v>34</v>
      </c>
      <c r="K45" s="13">
        <f>IF(J45="","",VLOOKUP(J45,[1]Tabliza!$H$3:$L$103,5))</f>
        <v>26</v>
      </c>
      <c r="L45" s="57">
        <v>16</v>
      </c>
      <c r="M45" s="13">
        <f>IF(L45="","",VLOOKUP(L45,[1]Tabliza!$I$3:$L$103,4))</f>
        <v>52</v>
      </c>
      <c r="N45" s="50">
        <v>27</v>
      </c>
      <c r="O45" s="13">
        <f>IF(N45="","",VLOOKUP(N45,[1]Tabliza!$J$3:$L$103,3,1))</f>
        <v>27</v>
      </c>
      <c r="P45" s="51">
        <v>46</v>
      </c>
      <c r="Q45" s="13">
        <f>IF(P45="","",VLOOKUP(P45,[1]Tabliza!$K$3:$L$103,2))</f>
        <v>26</v>
      </c>
      <c r="R45" s="14" t="s">
        <v>22</v>
      </c>
      <c r="S45" s="15" t="s">
        <v>22</v>
      </c>
      <c r="T45" s="14" t="s">
        <v>22</v>
      </c>
      <c r="U45" s="15" t="s">
        <v>22</v>
      </c>
      <c r="V45" s="48"/>
      <c r="W45" s="13" t="str">
        <f>IF(V45="","",VLOOKUP(V45,[1]Tabliza!$E$3:$F$103,2))</f>
        <v/>
      </c>
      <c r="X45" s="16">
        <f t="shared" si="0"/>
        <v>254</v>
      </c>
      <c r="Y45" s="17"/>
      <c r="Z45" s="37"/>
    </row>
    <row r="46" spans="1:26" ht="12.55" customHeight="1" x14ac:dyDescent="0.3">
      <c r="A46" s="44" t="s">
        <v>85</v>
      </c>
      <c r="B46" s="23" t="s">
        <v>37</v>
      </c>
      <c r="C46" s="23">
        <v>127</v>
      </c>
      <c r="D46" s="45" t="s">
        <v>67</v>
      </c>
      <c r="E46" s="20">
        <f t="shared" si="1"/>
        <v>39</v>
      </c>
      <c r="F46" s="52">
        <v>12.2</v>
      </c>
      <c r="G46" s="24">
        <f>IF(F46="","",VLOOKUP(F46,[1]Tabliza!$B$3:$F$103,5,1))</f>
        <v>66</v>
      </c>
      <c r="H46" s="51">
        <v>254</v>
      </c>
      <c r="I46" s="13">
        <f>IF(H46="","",VLOOKUP(H46,[1]Tabliza!$G$3:$L$103,6))</f>
        <v>62</v>
      </c>
      <c r="J46" s="56">
        <v>51</v>
      </c>
      <c r="K46" s="13">
        <f>IF(J46="","",VLOOKUP(J46,[1]Tabliza!$H$3:$L$103,5))</f>
        <v>52</v>
      </c>
      <c r="L46" s="54">
        <v>12</v>
      </c>
      <c r="M46" s="13">
        <f>IF(L46="","",VLOOKUP(L46,[1]Tabliza!$I$3:$L$103,4))</f>
        <v>44</v>
      </c>
      <c r="N46" s="51">
        <v>46</v>
      </c>
      <c r="O46" s="13">
        <f>IF(N46="","",VLOOKUP(N46,[1]Tabliza!$J$3:$L$103,3,1))</f>
        <v>43</v>
      </c>
      <c r="P46" s="51">
        <v>59</v>
      </c>
      <c r="Q46" s="13">
        <f>IF(P46="","",VLOOKUP(P46,[1]Tabliza!$K$3:$L$103,2))</f>
        <v>39</v>
      </c>
      <c r="R46" s="14" t="s">
        <v>22</v>
      </c>
      <c r="S46" s="15" t="s">
        <v>22</v>
      </c>
      <c r="T46" s="14" t="s">
        <v>22</v>
      </c>
      <c r="U46" s="15" t="s">
        <v>22</v>
      </c>
      <c r="V46" s="48"/>
      <c r="W46" s="13" t="str">
        <f>IF(V46="","",VLOOKUP(V46,[1]Tabliza!$E$3:$F$103,2))</f>
        <v/>
      </c>
      <c r="X46" s="16">
        <f t="shared" si="0"/>
        <v>306</v>
      </c>
      <c r="Y46" s="17"/>
      <c r="Z46" s="37"/>
    </row>
    <row r="47" spans="1:26" ht="12.55" customHeight="1" thickBot="1" x14ac:dyDescent="0.35">
      <c r="A47" s="58" t="s">
        <v>86</v>
      </c>
      <c r="B47" s="25" t="s">
        <v>37</v>
      </c>
      <c r="C47" s="25">
        <v>127</v>
      </c>
      <c r="D47" s="25" t="s">
        <v>67</v>
      </c>
      <c r="E47" s="26">
        <f t="shared" si="1"/>
        <v>40</v>
      </c>
      <c r="F47" s="59">
        <v>12.7</v>
      </c>
      <c r="G47" s="27">
        <f>IF(F47="","",VLOOKUP(F47,[1]Tabliza!$B$3:$F$103,5,1))</f>
        <v>56</v>
      </c>
      <c r="H47" s="60">
        <v>247</v>
      </c>
      <c r="I47" s="28">
        <f>IF(H47="","",VLOOKUP(H47,[1]Tabliza!$G$3:$L$103,6))</f>
        <v>58</v>
      </c>
      <c r="J47" s="61">
        <v>43</v>
      </c>
      <c r="K47" s="28">
        <f>IF(J47="","",VLOOKUP(J47,[1]Tabliza!$H$3:$L$103,5))</f>
        <v>38</v>
      </c>
      <c r="L47" s="62">
        <v>8</v>
      </c>
      <c r="M47" s="28">
        <f>IF(L47="","",VLOOKUP(L47,[1]Tabliza!$I$3:$L$103,4))</f>
        <v>36</v>
      </c>
      <c r="N47" s="60">
        <v>26</v>
      </c>
      <c r="O47" s="28">
        <f>IF(N47="","",VLOOKUP(N47,[1]Tabliza!$J$3:$L$103,3,1))</f>
        <v>26</v>
      </c>
      <c r="P47" s="60">
        <v>48</v>
      </c>
      <c r="Q47" s="28">
        <f>IF(P47="","",VLOOKUP(P47,[1]Tabliza!$K$3:$L$103,2))</f>
        <v>28</v>
      </c>
      <c r="R47" s="29" t="s">
        <v>22</v>
      </c>
      <c r="S47" s="30" t="s">
        <v>22</v>
      </c>
      <c r="T47" s="29" t="s">
        <v>22</v>
      </c>
      <c r="U47" s="30" t="s">
        <v>22</v>
      </c>
      <c r="V47" s="61"/>
      <c r="W47" s="28" t="str">
        <f>IF(V47="","",VLOOKUP(V47,[1]Tabliza!$E$3:$F$103,2))</f>
        <v/>
      </c>
      <c r="X47" s="31">
        <f t="shared" si="0"/>
        <v>242</v>
      </c>
      <c r="Y47" s="32"/>
      <c r="Z47" s="42"/>
    </row>
    <row r="48" spans="1:26" ht="12.55" customHeight="1" x14ac:dyDescent="0.3">
      <c r="A48" s="44" t="s">
        <v>87</v>
      </c>
      <c r="B48" s="23" t="s">
        <v>20</v>
      </c>
      <c r="C48" s="23">
        <v>135</v>
      </c>
      <c r="D48" s="45" t="s">
        <v>57</v>
      </c>
      <c r="E48" s="12">
        <f t="shared" si="1"/>
        <v>41</v>
      </c>
      <c r="F48" s="46">
        <v>9.6999999999999993</v>
      </c>
      <c r="G48" s="13">
        <f>IF(F48="","",VLOOKUP(F48,[1]Tabliza!$A$3:$F$103,6,1))</f>
        <v>32</v>
      </c>
      <c r="H48" s="47">
        <v>185</v>
      </c>
      <c r="I48" s="13">
        <f>IF(H48="","",VLOOKUP(H48,[1]Tabliza!$G$3:$L$103,6))</f>
        <v>31</v>
      </c>
      <c r="J48" s="48">
        <v>35</v>
      </c>
      <c r="K48" s="13">
        <f>IF(J48="","",VLOOKUP(J48,[1]Tabliza!$H$3:$L$103,5))</f>
        <v>27</v>
      </c>
      <c r="L48" s="49">
        <v>6</v>
      </c>
      <c r="M48" s="13">
        <f>IF(L48="","",VLOOKUP(L48,[1]Tabliza!$I$3:$L$103,4))</f>
        <v>32</v>
      </c>
      <c r="N48" s="50">
        <v>20</v>
      </c>
      <c r="O48" s="13">
        <f>IF(N48="","",VLOOKUP(N48,[1]Tabliza!$J$3:$L$103,3,1))</f>
        <v>20</v>
      </c>
      <c r="P48" s="50">
        <v>58</v>
      </c>
      <c r="Q48" s="13">
        <f>IF(P48="","",VLOOKUP(P48,[1]Tabliza!$K$3:$L$103,2))</f>
        <v>38</v>
      </c>
      <c r="R48" s="48"/>
      <c r="S48" s="13" t="str">
        <f>IF(R48="","",VLOOKUP(R48,[1]Tabliza!$C$3:$F$103,4))</f>
        <v/>
      </c>
      <c r="T48" s="14" t="s">
        <v>22</v>
      </c>
      <c r="U48" s="15" t="s">
        <v>22</v>
      </c>
      <c r="V48" s="14" t="s">
        <v>22</v>
      </c>
      <c r="W48" s="15" t="s">
        <v>22</v>
      </c>
      <c r="X48" s="16">
        <f t="shared" si="0"/>
        <v>180</v>
      </c>
      <c r="Y48" s="17"/>
      <c r="Z48" s="37"/>
    </row>
    <row r="49" spans="1:26" ht="12.55" customHeight="1" x14ac:dyDescent="0.3">
      <c r="A49" s="44" t="s">
        <v>88</v>
      </c>
      <c r="B49" s="23" t="s">
        <v>20</v>
      </c>
      <c r="C49" s="23">
        <v>135</v>
      </c>
      <c r="D49" s="45" t="s">
        <v>41</v>
      </c>
      <c r="E49" s="20">
        <f t="shared" si="1"/>
        <v>42</v>
      </c>
      <c r="F49" s="52">
        <v>9.8000000000000007</v>
      </c>
      <c r="G49" s="13">
        <f>IF(F49="","",VLOOKUP(F49,[1]Tabliza!$A$3:$F$103,6,1))</f>
        <v>32</v>
      </c>
      <c r="H49" s="53">
        <v>185</v>
      </c>
      <c r="I49" s="13">
        <f>IF(H49="","",VLOOKUP(H49,[1]Tabliza!$G$3:$L$103,6))</f>
        <v>31</v>
      </c>
      <c r="J49" s="48">
        <v>30</v>
      </c>
      <c r="K49" s="13">
        <f>IF(J49="","",VLOOKUP(J49,[1]Tabliza!$H$3:$L$103,5))</f>
        <v>21</v>
      </c>
      <c r="L49" s="54">
        <v>1</v>
      </c>
      <c r="M49" s="13">
        <f>IF(L49="","",VLOOKUP(L49,[1]Tabliza!$I$3:$L$103,4))</f>
        <v>22</v>
      </c>
      <c r="N49" s="51">
        <v>31</v>
      </c>
      <c r="O49" s="13">
        <f>IF(N49="","",VLOOKUP(N49,[1]Tabliza!$J$3:$L$103,3,1))</f>
        <v>31</v>
      </c>
      <c r="P49" s="51">
        <v>48</v>
      </c>
      <c r="Q49" s="13">
        <f>IF(P49="","",VLOOKUP(P49,[1]Tabliza!$K$3:$L$103,2))</f>
        <v>28</v>
      </c>
      <c r="R49" s="48"/>
      <c r="S49" s="13" t="str">
        <f>IF(R49="","",VLOOKUP(R49,[1]Tabliza!$C$3:$F$103,4))</f>
        <v/>
      </c>
      <c r="T49" s="14" t="s">
        <v>22</v>
      </c>
      <c r="U49" s="15" t="s">
        <v>22</v>
      </c>
      <c r="V49" s="14" t="s">
        <v>22</v>
      </c>
      <c r="W49" s="15" t="s">
        <v>22</v>
      </c>
      <c r="X49" s="16">
        <f t="shared" si="0"/>
        <v>165</v>
      </c>
      <c r="Y49" s="17"/>
      <c r="Z49" s="37"/>
    </row>
    <row r="50" spans="1:26" ht="12.55" customHeight="1" x14ac:dyDescent="0.3">
      <c r="A50" s="44" t="s">
        <v>249</v>
      </c>
      <c r="B50" s="23" t="s">
        <v>26</v>
      </c>
      <c r="C50" s="23">
        <v>135</v>
      </c>
      <c r="D50" s="45" t="s">
        <v>61</v>
      </c>
      <c r="E50" s="20">
        <f t="shared" si="1"/>
        <v>43</v>
      </c>
      <c r="F50" s="52">
        <v>9.8000000000000007</v>
      </c>
      <c r="G50" s="13">
        <f>IF(F50="","",VLOOKUP(F50,[1]Tabliza!$A$3:$F$103,6,1))</f>
        <v>32</v>
      </c>
      <c r="H50" s="53">
        <v>197</v>
      </c>
      <c r="I50" s="13">
        <f>IF(H50="","",VLOOKUP(H50,[1]Tabliza!$G$3:$L$103,6))</f>
        <v>35</v>
      </c>
      <c r="J50" s="48">
        <v>33</v>
      </c>
      <c r="K50" s="13">
        <f>IF(J50="","",VLOOKUP(J50,[1]Tabliza!$H$3:$L$103,5))</f>
        <v>25</v>
      </c>
      <c r="L50" s="49">
        <v>14</v>
      </c>
      <c r="M50" s="13">
        <f>IF(L50="","",VLOOKUP(L50,[1]Tabliza!$I$3:$L$103,4))</f>
        <v>48</v>
      </c>
      <c r="N50" s="51">
        <v>27</v>
      </c>
      <c r="O50" s="13">
        <f>IF(N50="","",VLOOKUP(N50,[1]Tabliza!$J$3:$L$103,3,1))</f>
        <v>27</v>
      </c>
      <c r="P50" s="51">
        <v>58</v>
      </c>
      <c r="Q50" s="13">
        <f>IF(P50="","",VLOOKUP(P50,[1]Tabliza!$K$3:$L$103,2))</f>
        <v>38</v>
      </c>
      <c r="R50" s="14" t="s">
        <v>22</v>
      </c>
      <c r="S50" s="15" t="s">
        <v>22</v>
      </c>
      <c r="T50" s="48"/>
      <c r="U50" s="13" t="str">
        <f>IF(T50="","",VLOOKUP(T50,[1]Tabliza!$D$3:$F$103,3))</f>
        <v/>
      </c>
      <c r="V50" s="14" t="s">
        <v>22</v>
      </c>
      <c r="W50" s="15" t="s">
        <v>22</v>
      </c>
      <c r="X50" s="16">
        <f t="shared" si="0"/>
        <v>205</v>
      </c>
      <c r="Y50" s="17"/>
      <c r="Z50" s="37"/>
    </row>
    <row r="51" spans="1:26" ht="12.55" customHeight="1" x14ac:dyDescent="0.3">
      <c r="A51" s="44" t="s">
        <v>89</v>
      </c>
      <c r="B51" s="23" t="s">
        <v>38</v>
      </c>
      <c r="C51" s="23">
        <v>135</v>
      </c>
      <c r="D51" s="45" t="s">
        <v>90</v>
      </c>
      <c r="E51" s="20">
        <f t="shared" si="1"/>
        <v>44</v>
      </c>
      <c r="F51" s="52">
        <v>9.5</v>
      </c>
      <c r="G51" s="13">
        <f>IF(F51="","",VLOOKUP(F51,[1]Tabliza!$A$3:$F$103,6,1))</f>
        <v>36</v>
      </c>
      <c r="H51" s="55">
        <v>220</v>
      </c>
      <c r="I51" s="13">
        <f>IF(H51="","",VLOOKUP(H51,[1]Tabliza!$G$3:$L$103,6))</f>
        <v>45</v>
      </c>
      <c r="J51" s="48">
        <v>27</v>
      </c>
      <c r="K51" s="13">
        <f>IF(J51="","",VLOOKUP(J51,[1]Tabliza!$H$3:$L$103,5))</f>
        <v>18</v>
      </c>
      <c r="L51" s="54">
        <v>16</v>
      </c>
      <c r="M51" s="13">
        <f>IF(L51="","",VLOOKUP(L51,[1]Tabliza!$I$3:$L$103,4))</f>
        <v>52</v>
      </c>
      <c r="N51" s="51">
        <v>26</v>
      </c>
      <c r="O51" s="13">
        <f>IF(N51="","",VLOOKUP(N51,[1]Tabliza!$J$3:$L$103,3,1))</f>
        <v>26</v>
      </c>
      <c r="P51" s="51">
        <v>60</v>
      </c>
      <c r="Q51" s="13">
        <f>IF(P51="","",VLOOKUP(P51,[1]Tabliza!$K$3:$L$103,2))</f>
        <v>40</v>
      </c>
      <c r="R51" s="14" t="s">
        <v>22</v>
      </c>
      <c r="S51" s="15" t="s">
        <v>22</v>
      </c>
      <c r="T51" s="48"/>
      <c r="U51" s="13" t="str">
        <f>IF(T51="","",VLOOKUP(T51,[1]Tabliza!$D$3:$F$103,3))</f>
        <v/>
      </c>
      <c r="V51" s="14" t="s">
        <v>22</v>
      </c>
      <c r="W51" s="15" t="s">
        <v>22</v>
      </c>
      <c r="X51" s="16">
        <f t="shared" si="0"/>
        <v>217</v>
      </c>
      <c r="Y51" s="17"/>
      <c r="Z51" s="37"/>
    </row>
    <row r="52" spans="1:26" ht="12.55" customHeight="1" x14ac:dyDescent="0.3">
      <c r="A52" s="44" t="s">
        <v>91</v>
      </c>
      <c r="B52" s="23" t="s">
        <v>48</v>
      </c>
      <c r="C52" s="19">
        <v>135</v>
      </c>
      <c r="D52" s="45" t="s">
        <v>49</v>
      </c>
      <c r="E52" s="20">
        <f t="shared" si="1"/>
        <v>45</v>
      </c>
      <c r="F52" s="52">
        <v>8.5</v>
      </c>
      <c r="G52" s="13">
        <f>IF(F52="","",VLOOKUP(F52,[1]Tabliza!$A$3:$F$103,6,1))</f>
        <v>61</v>
      </c>
      <c r="H52" s="55">
        <v>247</v>
      </c>
      <c r="I52" s="13">
        <f>IF(H52="","",VLOOKUP(H52,[1]Tabliza!$G$3:$L$103,6))</f>
        <v>58</v>
      </c>
      <c r="J52" s="56">
        <v>45</v>
      </c>
      <c r="K52" s="13">
        <f>IF(J52="","",VLOOKUP(J52,[1]Tabliza!$H$3:$L$103,5))</f>
        <v>41</v>
      </c>
      <c r="L52" s="54">
        <v>10</v>
      </c>
      <c r="M52" s="13">
        <f>IF(L52="","",VLOOKUP(L52,[1]Tabliza!$I$3:$L$103,4))</f>
        <v>40</v>
      </c>
      <c r="N52" s="51">
        <v>29</v>
      </c>
      <c r="O52" s="13">
        <f>IF(N52="","",VLOOKUP(N52,[1]Tabliza!$J$3:$L$103,3,1))</f>
        <v>29</v>
      </c>
      <c r="P52" s="51">
        <v>48</v>
      </c>
      <c r="Q52" s="13">
        <f>IF(P52="","",VLOOKUP(P52,[1]Tabliza!$K$3:$L$103,2))</f>
        <v>28</v>
      </c>
      <c r="R52" s="14" t="s">
        <v>22</v>
      </c>
      <c r="S52" s="15" t="s">
        <v>22</v>
      </c>
      <c r="T52" s="14" t="s">
        <v>22</v>
      </c>
      <c r="U52" s="15" t="s">
        <v>22</v>
      </c>
      <c r="V52" s="48"/>
      <c r="W52" s="13" t="str">
        <f>IF(V52="","",VLOOKUP(V52,[1]Tabliza!$E$3:$F$103,2))</f>
        <v/>
      </c>
      <c r="X52" s="16">
        <f t="shared" si="0"/>
        <v>257</v>
      </c>
      <c r="Y52" s="39">
        <f>IF(SUM(X48:X55)=0,"",SUM(X48:X55))</f>
        <v>1741</v>
      </c>
      <c r="Z52" s="40">
        <f>IF(Y52="","",RANK(Y52,$Y$8:$Y$55,0))</f>
        <v>5</v>
      </c>
    </row>
    <row r="53" spans="1:26" ht="12.55" customHeight="1" x14ac:dyDescent="0.3">
      <c r="A53" s="44" t="s">
        <v>92</v>
      </c>
      <c r="B53" s="23" t="s">
        <v>48</v>
      </c>
      <c r="C53" s="23">
        <v>135</v>
      </c>
      <c r="D53" s="45" t="s">
        <v>49</v>
      </c>
      <c r="E53" s="20">
        <f t="shared" si="1"/>
        <v>46</v>
      </c>
      <c r="F53" s="46">
        <v>8.6999999999999993</v>
      </c>
      <c r="G53" s="13">
        <f>IF(F53="","",VLOOKUP(F53,[1]Tabliza!$A$3:$F$103,6,1))</f>
        <v>55</v>
      </c>
      <c r="H53" s="50">
        <v>248</v>
      </c>
      <c r="I53" s="13">
        <f>IF(H53="","",VLOOKUP(H53,[1]Tabliza!$G$3:$L$103,6))</f>
        <v>59</v>
      </c>
      <c r="J53" s="56">
        <v>46</v>
      </c>
      <c r="K53" s="13">
        <f>IF(J53="","",VLOOKUP(J53,[1]Tabliza!$H$3:$L$103,5))</f>
        <v>43</v>
      </c>
      <c r="L53" s="57">
        <v>9</v>
      </c>
      <c r="M53" s="13">
        <f>IF(L53="","",VLOOKUP(L53,[1]Tabliza!$I$3:$L$103,4))</f>
        <v>38</v>
      </c>
      <c r="N53" s="50">
        <v>33</v>
      </c>
      <c r="O53" s="13">
        <f>IF(N53="","",VLOOKUP(N53,[1]Tabliza!$J$3:$L$103,3,1))</f>
        <v>33</v>
      </c>
      <c r="P53" s="51">
        <v>46</v>
      </c>
      <c r="Q53" s="13">
        <f>IF(P53="","",VLOOKUP(P53,[1]Tabliza!$K$3:$L$103,2))</f>
        <v>26</v>
      </c>
      <c r="R53" s="14" t="s">
        <v>22</v>
      </c>
      <c r="S53" s="15" t="s">
        <v>22</v>
      </c>
      <c r="T53" s="14" t="s">
        <v>22</v>
      </c>
      <c r="U53" s="15" t="s">
        <v>22</v>
      </c>
      <c r="V53" s="48"/>
      <c r="W53" s="13" t="str">
        <f>IF(V53="","",VLOOKUP(V53,[1]Tabliza!$E$3:$F$103,2))</f>
        <v/>
      </c>
      <c r="X53" s="16">
        <f t="shared" si="0"/>
        <v>254</v>
      </c>
      <c r="Y53" s="17"/>
      <c r="Z53" s="37"/>
    </row>
    <row r="54" spans="1:26" ht="12.55" customHeight="1" x14ac:dyDescent="0.3">
      <c r="A54" s="44" t="s">
        <v>93</v>
      </c>
      <c r="B54" s="23" t="s">
        <v>35</v>
      </c>
      <c r="C54" s="23">
        <v>135</v>
      </c>
      <c r="D54" s="45" t="s">
        <v>77</v>
      </c>
      <c r="E54" s="20">
        <f t="shared" si="1"/>
        <v>47</v>
      </c>
      <c r="F54" s="52">
        <v>13.2</v>
      </c>
      <c r="G54" s="13">
        <f>IF(F54="","",VLOOKUP(F54,[1]Tabliza!$B$3:$F$103,5,1))</f>
        <v>46</v>
      </c>
      <c r="H54" s="51">
        <v>240</v>
      </c>
      <c r="I54" s="24">
        <f>IF(H54="","",VLOOKUP(H54,[1]Tabliza!$G$3:$L$103,6))</f>
        <v>55</v>
      </c>
      <c r="J54" s="56">
        <v>31</v>
      </c>
      <c r="K54" s="24">
        <f>IF(J54="","",VLOOKUP(J54,[1]Tabliza!$H$3:$L$103,5))</f>
        <v>22</v>
      </c>
      <c r="L54" s="54">
        <v>8</v>
      </c>
      <c r="M54" s="24">
        <f>IF(L54="","",VLOOKUP(L54,[1]Tabliza!$I$3:$L$103,4))</f>
        <v>36</v>
      </c>
      <c r="N54" s="51">
        <v>29</v>
      </c>
      <c r="O54" s="24">
        <f>IF(N54="","",VLOOKUP(N54,[1]Tabliza!$J$3:$L$103,3,1))</f>
        <v>29</v>
      </c>
      <c r="P54" s="51">
        <v>64</v>
      </c>
      <c r="Q54" s="24">
        <f>IF(P54="","",VLOOKUP(P54,[1]Tabliza!$K$3:$L$103,2))</f>
        <v>48</v>
      </c>
      <c r="R54" s="14" t="s">
        <v>22</v>
      </c>
      <c r="S54" s="15" t="s">
        <v>22</v>
      </c>
      <c r="T54" s="14" t="s">
        <v>22</v>
      </c>
      <c r="U54" s="15" t="s">
        <v>22</v>
      </c>
      <c r="V54" s="48"/>
      <c r="W54" s="24" t="str">
        <f>IF(V54="","",VLOOKUP(V54,[1]Tabliza!$E$3:$F$103,2))</f>
        <v/>
      </c>
      <c r="X54" s="16">
        <f t="shared" si="0"/>
        <v>236</v>
      </c>
      <c r="Y54" s="17"/>
      <c r="Z54" s="37"/>
    </row>
    <row r="55" spans="1:26" ht="12.55" customHeight="1" thickBot="1" x14ac:dyDescent="0.35">
      <c r="A55" s="58" t="s">
        <v>94</v>
      </c>
      <c r="B55" s="25" t="s">
        <v>35</v>
      </c>
      <c r="C55" s="25">
        <v>135</v>
      </c>
      <c r="D55" s="25" t="s">
        <v>52</v>
      </c>
      <c r="E55" s="26">
        <f t="shared" si="1"/>
        <v>48</v>
      </c>
      <c r="F55" s="59">
        <v>13.8</v>
      </c>
      <c r="G55" s="28">
        <f>IF(F55="","",VLOOKUP(F55,[1]Tabliza!$B$3:$F$103,5,1))</f>
        <v>34</v>
      </c>
      <c r="H55" s="60">
        <v>231</v>
      </c>
      <c r="I55" s="27">
        <f>IF(H55="","",VLOOKUP(H55,[1]Tabliza!$G$3:$L$103,6))</f>
        <v>50</v>
      </c>
      <c r="J55" s="61">
        <v>46.5</v>
      </c>
      <c r="K55" s="27">
        <f>IF(J55="","",VLOOKUP(J55,[1]Tabliza!$H$3:$L$103,5))</f>
        <v>44</v>
      </c>
      <c r="L55" s="62">
        <v>10</v>
      </c>
      <c r="M55" s="27">
        <f>IF(L55="","",VLOOKUP(L55,[1]Tabliza!$I$3:$L$103,4))</f>
        <v>40</v>
      </c>
      <c r="N55" s="60">
        <v>32</v>
      </c>
      <c r="O55" s="27">
        <f>IF(N55="","",VLOOKUP(N55,[1]Tabliza!$J$3:$L$103,3,1))</f>
        <v>32</v>
      </c>
      <c r="P55" s="60">
        <v>47</v>
      </c>
      <c r="Q55" s="27">
        <f>IF(P55="","",VLOOKUP(P55,[1]Tabliza!$K$3:$L$103,2))</f>
        <v>27</v>
      </c>
      <c r="R55" s="29" t="s">
        <v>22</v>
      </c>
      <c r="S55" s="30" t="s">
        <v>22</v>
      </c>
      <c r="T55" s="29" t="s">
        <v>22</v>
      </c>
      <c r="U55" s="30" t="s">
        <v>22</v>
      </c>
      <c r="V55" s="61"/>
      <c r="W55" s="27" t="str">
        <f>IF(V55="","",VLOOKUP(V55,[1]Tabliza!$E$3:$F$103,2))</f>
        <v/>
      </c>
      <c r="X55" s="31">
        <f t="shared" si="0"/>
        <v>227</v>
      </c>
      <c r="Y55" s="32"/>
      <c r="Z55" s="42"/>
    </row>
    <row r="56" spans="1:26" x14ac:dyDescent="0.3"/>
    <row r="57" spans="1:26" x14ac:dyDescent="0.3"/>
    <row r="58" spans="1:26" x14ac:dyDescent="0.3"/>
    <row r="59" spans="1:26" x14ac:dyDescent="0.3"/>
    <row r="60" spans="1:26" x14ac:dyDescent="0.3"/>
  </sheetData>
  <sheetProtection password="DA94" sheet="1" objects="1" scenarios="1" selectLockedCells="1" selectUnlockedCells="1"/>
  <mergeCells count="6">
    <mergeCell ref="A6:AA6"/>
    <mergeCell ref="A1:AC1"/>
    <mergeCell ref="A2:Y2"/>
    <mergeCell ref="A3:Y3"/>
    <mergeCell ref="A4:Z4"/>
    <mergeCell ref="A5:AA5"/>
  </mergeCells>
  <pageMargins left="0.98425196850393704" right="0" top="0" bottom="0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topLeftCell="A31" workbookViewId="0">
      <selection activeCell="N42" sqref="N42"/>
    </sheetView>
  </sheetViews>
  <sheetFormatPr defaultColWidth="0" defaultRowHeight="15.05" zeroHeight="1" outlineLevelCol="1" x14ac:dyDescent="0.3"/>
  <cols>
    <col min="1" max="1" width="21.6640625" style="43" customWidth="1"/>
    <col min="2" max="2" width="4.6640625" style="43" customWidth="1"/>
    <col min="3" max="3" width="5" style="43" customWidth="1"/>
    <col min="4" max="4" width="3.6640625" style="43" customWidth="1"/>
    <col min="5" max="5" width="4.109375" style="43" customWidth="1"/>
    <col min="6" max="6" width="5.5546875" style="43" bestFit="1" customWidth="1"/>
    <col min="7" max="7" width="4.44140625" style="43" customWidth="1"/>
    <col min="8" max="8" width="6.88671875" style="43" customWidth="1"/>
    <col min="9" max="9" width="4.109375" style="43" customWidth="1"/>
    <col min="10" max="10" width="5.5546875" style="43" bestFit="1" customWidth="1"/>
    <col min="11" max="11" width="4.109375" style="43" customWidth="1"/>
    <col min="12" max="12" width="4.44140625" style="43" customWidth="1"/>
    <col min="13" max="13" width="3.88671875" style="43" customWidth="1"/>
    <col min="14" max="14" width="6" style="43" customWidth="1"/>
    <col min="15" max="15" width="4.33203125" style="43" customWidth="1"/>
    <col min="16" max="16" width="5.44140625" style="43" customWidth="1"/>
    <col min="17" max="17" width="4.109375" style="43" customWidth="1"/>
    <col min="18" max="18" width="5" style="43" hidden="1" customWidth="1" outlineLevel="1"/>
    <col min="19" max="19" width="4.109375" style="43" hidden="1" customWidth="1" outlineLevel="1"/>
    <col min="20" max="20" width="5" style="43" hidden="1" customWidth="1" outlineLevel="1"/>
    <col min="21" max="21" width="4.33203125" style="43" hidden="1" customWidth="1" outlineLevel="1"/>
    <col min="22" max="22" width="5.5546875" style="43" hidden="1" customWidth="1" outlineLevel="1"/>
    <col min="23" max="23" width="4.33203125" style="43" hidden="1" customWidth="1" outlineLevel="1"/>
    <col min="24" max="24" width="5" style="43" bestFit="1" customWidth="1" collapsed="1"/>
    <col min="25" max="25" width="6.33203125" style="43" customWidth="1"/>
    <col min="26" max="26" width="5.88671875" style="43" bestFit="1" customWidth="1"/>
    <col min="27" max="30" width="8.88671875" style="43" customWidth="1"/>
    <col min="31" max="16384" width="8.88671875" style="43" hidden="1"/>
  </cols>
  <sheetData>
    <row r="1" spans="1:26" ht="12.55" customHeight="1" x14ac:dyDescent="0.3">
      <c r="A1" s="97"/>
      <c r="B1" s="154" t="s">
        <v>116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97"/>
    </row>
    <row r="2" spans="1:26" ht="12.55" customHeight="1" x14ac:dyDescent="0.3">
      <c r="A2" s="154" t="s">
        <v>117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97"/>
    </row>
    <row r="3" spans="1:26" ht="12.55" customHeight="1" x14ac:dyDescent="0.3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72"/>
    </row>
    <row r="4" spans="1:26" ht="12.55" customHeight="1" x14ac:dyDescent="0.3">
      <c r="A4" s="156" t="s">
        <v>118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pans="1:26" ht="12.55" customHeight="1" x14ac:dyDescent="0.3">
      <c r="A5" s="156" t="s">
        <v>119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</row>
    <row r="6" spans="1:26" ht="12.55" customHeight="1" x14ac:dyDescent="0.3">
      <c r="A6" s="154" t="s">
        <v>179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:26" ht="12.55" customHeight="1" thickBot="1" x14ac:dyDescent="0.35">
      <c r="A7" s="153" t="s">
        <v>180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</row>
    <row r="8" spans="1:26" ht="24.45" customHeight="1" thickBot="1" x14ac:dyDescent="0.35">
      <c r="A8" s="130" t="s">
        <v>0</v>
      </c>
      <c r="B8" s="131" t="s">
        <v>120</v>
      </c>
      <c r="C8" s="98" t="s">
        <v>2</v>
      </c>
      <c r="D8" s="98" t="s">
        <v>3</v>
      </c>
      <c r="E8" s="99" t="s">
        <v>4</v>
      </c>
      <c r="F8" s="8" t="s">
        <v>121</v>
      </c>
      <c r="G8" s="100" t="s">
        <v>6</v>
      </c>
      <c r="H8" s="8" t="s">
        <v>7</v>
      </c>
      <c r="I8" s="100" t="s">
        <v>8</v>
      </c>
      <c r="J8" s="8" t="s">
        <v>9</v>
      </c>
      <c r="K8" s="100" t="s">
        <v>8</v>
      </c>
      <c r="L8" s="8" t="s">
        <v>10</v>
      </c>
      <c r="M8" s="100" t="s">
        <v>6</v>
      </c>
      <c r="N8" s="8" t="s">
        <v>11</v>
      </c>
      <c r="O8" s="100" t="s">
        <v>8</v>
      </c>
      <c r="P8" s="8" t="s">
        <v>12</v>
      </c>
      <c r="Q8" s="100" t="s">
        <v>6</v>
      </c>
      <c r="R8" s="8" t="s">
        <v>122</v>
      </c>
      <c r="S8" s="100" t="s">
        <v>8</v>
      </c>
      <c r="T8" s="8" t="s">
        <v>123</v>
      </c>
      <c r="U8" s="100" t="s">
        <v>8</v>
      </c>
      <c r="V8" s="8" t="s">
        <v>124</v>
      </c>
      <c r="W8" s="101" t="s">
        <v>8</v>
      </c>
      <c r="X8" s="102" t="s">
        <v>16</v>
      </c>
      <c r="Y8" s="9" t="s">
        <v>125</v>
      </c>
      <c r="Z8" s="10" t="s">
        <v>18</v>
      </c>
    </row>
    <row r="9" spans="1:26" ht="12.55" customHeight="1" x14ac:dyDescent="0.3">
      <c r="A9" s="44" t="s">
        <v>126</v>
      </c>
      <c r="B9" s="23" t="s">
        <v>20</v>
      </c>
      <c r="C9" s="103">
        <v>117</v>
      </c>
      <c r="D9" s="45" t="s">
        <v>21</v>
      </c>
      <c r="E9" s="12">
        <v>1</v>
      </c>
      <c r="F9" s="46">
        <v>10.7</v>
      </c>
      <c r="G9" s="104">
        <f>IF(F9="","",VLOOKUP(F9,[1]Tabliza!$N$3:$S$103,6,1))</f>
        <v>25</v>
      </c>
      <c r="H9" s="53">
        <v>164</v>
      </c>
      <c r="I9" s="104">
        <f>IF(H9="","",VLOOKUP(H9,[1]Tabliza!$T$3:$Y$103,6))</f>
        <v>32</v>
      </c>
      <c r="J9" s="48">
        <v>20</v>
      </c>
      <c r="K9" s="104">
        <f>IF(J9="","",VLOOKUP(J9,[1]Tabliza!$U$3:$Y$103,5))</f>
        <v>24</v>
      </c>
      <c r="L9" s="49">
        <v>11</v>
      </c>
      <c r="M9" s="104">
        <f>IF(L9="","",VLOOKUP(L9,[1]Tabliza!$V$3:$Y$103,4))</f>
        <v>32</v>
      </c>
      <c r="N9" s="50">
        <v>6</v>
      </c>
      <c r="O9" s="104">
        <f>IF(N9="","",VLOOKUP(N9,[1]Tabliza!$W$3:$Y$103,3,1))</f>
        <v>12</v>
      </c>
      <c r="P9" s="50">
        <v>33</v>
      </c>
      <c r="Q9" s="104">
        <f>IF(P9="","",VLOOKUP(P9,[1]Tabliza!$X$3:$Y$103,2))</f>
        <v>18</v>
      </c>
      <c r="R9" s="48"/>
      <c r="S9" s="104" t="str">
        <f>IF(R9="","",VLOOKUP(R9,[1]Tabliza!$P$3:$S$103,4))</f>
        <v/>
      </c>
      <c r="T9" s="14" t="s">
        <v>22</v>
      </c>
      <c r="U9" s="105" t="s">
        <v>22</v>
      </c>
      <c r="V9" s="14" t="s">
        <v>22</v>
      </c>
      <c r="W9" s="105" t="s">
        <v>22</v>
      </c>
      <c r="X9" s="106">
        <f>IF(SUM(G9,I9,K9,M9,O9,Q9,S9,U9,W9)=0,"",SUM(G9,I9,K9,M9,O9,Q9,S9,U9,W9))</f>
        <v>143</v>
      </c>
      <c r="Y9" s="107"/>
      <c r="Z9" s="18"/>
    </row>
    <row r="10" spans="1:26" ht="12.55" customHeight="1" x14ac:dyDescent="0.3">
      <c r="A10" s="44" t="s">
        <v>127</v>
      </c>
      <c r="B10" s="23" t="s">
        <v>20</v>
      </c>
      <c r="C10" s="108">
        <v>117</v>
      </c>
      <c r="D10" s="45" t="s">
        <v>21</v>
      </c>
      <c r="E10" s="20">
        <f>E9+1</f>
        <v>2</v>
      </c>
      <c r="F10" s="52">
        <v>11.8</v>
      </c>
      <c r="G10" s="104">
        <f>IF(F10="","",VLOOKUP(F10,[1]Tabliza!$N$3:$S$103,6,1))</f>
        <v>14</v>
      </c>
      <c r="H10" s="53">
        <v>149</v>
      </c>
      <c r="I10" s="104">
        <f>IF(H10="","",VLOOKUP(H10,[1]Tabliza!$T$3:$Y$103,6))</f>
        <v>26</v>
      </c>
      <c r="J10" s="56">
        <v>17</v>
      </c>
      <c r="K10" s="104">
        <f>IF(J10="","",VLOOKUP(J10,[1]Tabliza!$U$3:$Y$103,5))</f>
        <v>20</v>
      </c>
      <c r="L10" s="54">
        <v>10</v>
      </c>
      <c r="M10" s="104">
        <f>IF(L10="","",VLOOKUP(L10,[1]Tabliza!$V$3:$Y$103,4))</f>
        <v>30</v>
      </c>
      <c r="N10" s="50">
        <v>12</v>
      </c>
      <c r="O10" s="104">
        <f>IF(N10="","",VLOOKUP(N10,[1]Tabliza!$W$3:$Y$103,3,1))</f>
        <v>22</v>
      </c>
      <c r="P10" s="50">
        <v>40</v>
      </c>
      <c r="Q10" s="104">
        <f>IF(P10="","",VLOOKUP(P10,[1]Tabliza!$X$3:$Y$103,2))</f>
        <v>30</v>
      </c>
      <c r="R10" s="48"/>
      <c r="S10" s="104" t="str">
        <f>IF(R10="","",VLOOKUP(R10,[1]Tabliza!$P$3:$S$103,4))</f>
        <v/>
      </c>
      <c r="T10" s="14" t="s">
        <v>22</v>
      </c>
      <c r="U10" s="105" t="s">
        <v>22</v>
      </c>
      <c r="V10" s="14" t="s">
        <v>22</v>
      </c>
      <c r="W10" s="105" t="s">
        <v>22</v>
      </c>
      <c r="X10" s="106">
        <f t="shared" ref="X10:X56" si="0">IF(SUM(G10,I10,K10,M10,O10,Q10,S10,U10,W10)=0,"",SUM(G10,I10,K10,M10,O10,Q10,S10,U10,W10))</f>
        <v>142</v>
      </c>
      <c r="Y10" s="107"/>
      <c r="Z10" s="18"/>
    </row>
    <row r="11" spans="1:26" ht="12.55" customHeight="1" x14ac:dyDescent="0.3">
      <c r="A11" s="44" t="s">
        <v>128</v>
      </c>
      <c r="B11" s="23" t="s">
        <v>26</v>
      </c>
      <c r="C11" s="108">
        <v>117</v>
      </c>
      <c r="D11" s="45" t="s">
        <v>27</v>
      </c>
      <c r="E11" s="20">
        <f t="shared" ref="E11:E56" si="1">E10+1</f>
        <v>3</v>
      </c>
      <c r="F11" s="52">
        <v>10.6</v>
      </c>
      <c r="G11" s="104">
        <f>IF(F11="","",VLOOKUP(F11,[1]Tabliza!$N$3:$S$103,6,1))</f>
        <v>26</v>
      </c>
      <c r="H11" s="53">
        <v>162</v>
      </c>
      <c r="I11" s="104">
        <f>IF(H11="","",VLOOKUP(H11,[1]Tabliza!$T$3:$Y$103,6))</f>
        <v>31</v>
      </c>
      <c r="J11" s="56">
        <v>27.5</v>
      </c>
      <c r="K11" s="104">
        <f>IF(J11="","",VLOOKUP(J11,[1]Tabliza!$U$3:$Y$103,5))</f>
        <v>37</v>
      </c>
      <c r="L11" s="49">
        <v>10</v>
      </c>
      <c r="M11" s="104">
        <f>IF(L11="","",VLOOKUP(L11,[1]Tabliza!$V$3:$Y$103,4))</f>
        <v>30</v>
      </c>
      <c r="N11" s="50">
        <v>15</v>
      </c>
      <c r="O11" s="104">
        <f>IF(N11="","",VLOOKUP(N11,[1]Tabliza!$W$3:$Y$103,3,1))</f>
        <v>25</v>
      </c>
      <c r="P11" s="50">
        <v>48</v>
      </c>
      <c r="Q11" s="104">
        <f>IF(P11="","",VLOOKUP(P11,[1]Tabliza!$X$3:$Y$103,2))</f>
        <v>46</v>
      </c>
      <c r="R11" s="14" t="s">
        <v>22</v>
      </c>
      <c r="S11" s="105" t="s">
        <v>22</v>
      </c>
      <c r="T11" s="48"/>
      <c r="U11" s="104" t="str">
        <f>IF(T11="","",VLOOKUP(T11,[1]Tabliza!$Q$3:$S$103,3))</f>
        <v/>
      </c>
      <c r="V11" s="14" t="s">
        <v>22</v>
      </c>
      <c r="W11" s="105" t="s">
        <v>22</v>
      </c>
      <c r="X11" s="106">
        <f t="shared" si="0"/>
        <v>195</v>
      </c>
      <c r="Y11" s="107"/>
      <c r="Z11" s="18"/>
    </row>
    <row r="12" spans="1:26" ht="12.55" customHeight="1" x14ac:dyDescent="0.3">
      <c r="A12" s="44" t="s">
        <v>129</v>
      </c>
      <c r="B12" s="23" t="s">
        <v>26</v>
      </c>
      <c r="C12" s="108">
        <v>117</v>
      </c>
      <c r="D12" s="45" t="s">
        <v>27</v>
      </c>
      <c r="E12" s="20">
        <f t="shared" si="1"/>
        <v>4</v>
      </c>
      <c r="F12" s="52">
        <v>10.9</v>
      </c>
      <c r="G12" s="104">
        <f>IF(F12="","",VLOOKUP(F12,[1]Tabliza!$N$3:$S$103,6,1))</f>
        <v>23</v>
      </c>
      <c r="H12" s="55">
        <v>161</v>
      </c>
      <c r="I12" s="104">
        <f>IF(H12="","",VLOOKUP(H12,[1]Tabliza!$T$3:$Y$103,6))</f>
        <v>30</v>
      </c>
      <c r="J12" s="56">
        <v>25</v>
      </c>
      <c r="K12" s="104">
        <f>IF(J12="","",VLOOKUP(J12,[1]Tabliza!$U$3:$Y$103,5))</f>
        <v>33</v>
      </c>
      <c r="L12" s="54">
        <v>7</v>
      </c>
      <c r="M12" s="104">
        <f>IF(L12="","",VLOOKUP(L12,[1]Tabliza!$V$3:$Y$103,4))</f>
        <v>24</v>
      </c>
      <c r="N12" s="50">
        <v>12</v>
      </c>
      <c r="O12" s="104">
        <f>IF(N12="","",VLOOKUP(N12,[1]Tabliza!$W$3:$Y$103,3,1))</f>
        <v>22</v>
      </c>
      <c r="P12" s="50">
        <v>41</v>
      </c>
      <c r="Q12" s="104">
        <f>IF(P12="","",VLOOKUP(P12,[1]Tabliza!$X$3:$Y$103,2))</f>
        <v>32</v>
      </c>
      <c r="R12" s="14" t="s">
        <v>22</v>
      </c>
      <c r="S12" s="105" t="s">
        <v>22</v>
      </c>
      <c r="T12" s="48"/>
      <c r="U12" s="104" t="str">
        <f>IF(T12="","",VLOOKUP(T12,[1]Tabliza!$Q$3:$S$103,3))</f>
        <v/>
      </c>
      <c r="V12" s="14" t="s">
        <v>22</v>
      </c>
      <c r="W12" s="105" t="s">
        <v>22</v>
      </c>
      <c r="X12" s="106">
        <f t="shared" si="0"/>
        <v>164</v>
      </c>
      <c r="Y12" s="107"/>
      <c r="Z12" s="18"/>
    </row>
    <row r="13" spans="1:26" ht="12.55" customHeight="1" x14ac:dyDescent="0.3">
      <c r="A13" s="44" t="s">
        <v>130</v>
      </c>
      <c r="B13" s="23" t="s">
        <v>29</v>
      </c>
      <c r="C13" s="108">
        <v>117</v>
      </c>
      <c r="D13" s="45" t="s">
        <v>31</v>
      </c>
      <c r="E13" s="20">
        <f t="shared" si="1"/>
        <v>5</v>
      </c>
      <c r="F13" s="52">
        <v>9.8000000000000007</v>
      </c>
      <c r="G13" s="104">
        <f>IF(F13="","",VLOOKUP(F13,[1]Tabliza!$N$3:$S$103,6,1))</f>
        <v>40</v>
      </c>
      <c r="H13" s="55">
        <v>162</v>
      </c>
      <c r="I13" s="104">
        <f>IF(H13="","",VLOOKUP(H13,[1]Tabliza!$T$3:$Y$103,6))</f>
        <v>31</v>
      </c>
      <c r="J13" s="56">
        <v>24</v>
      </c>
      <c r="K13" s="104">
        <f>IF(J13="","",VLOOKUP(J13,[1]Tabliza!$U$3:$Y$103,5))</f>
        <v>31</v>
      </c>
      <c r="L13" s="54">
        <v>17</v>
      </c>
      <c r="M13" s="104">
        <f>IF(L13="","",VLOOKUP(L13,[1]Tabliza!$V$3:$Y$103,4))</f>
        <v>44</v>
      </c>
      <c r="N13" s="50">
        <v>19</v>
      </c>
      <c r="O13" s="104">
        <f>IF(N13="","",VLOOKUP(N13,[1]Tabliza!$W$3:$Y$103,3,1))</f>
        <v>29</v>
      </c>
      <c r="P13" s="50">
        <v>43</v>
      </c>
      <c r="Q13" s="104">
        <f>IF(P13="","",VLOOKUP(P13,[1]Tabliza!$X$3:$Y$103,2))</f>
        <v>36</v>
      </c>
      <c r="R13" s="14" t="s">
        <v>22</v>
      </c>
      <c r="S13" s="105" t="s">
        <v>22</v>
      </c>
      <c r="T13" s="14" t="s">
        <v>22</v>
      </c>
      <c r="U13" s="105" t="s">
        <v>22</v>
      </c>
      <c r="V13" s="48"/>
      <c r="W13" s="109" t="str">
        <f>IF(V13="","",VLOOKUP(V13,[1]Tabliza!$R$3:$S$103,2))</f>
        <v/>
      </c>
      <c r="X13" s="106">
        <f t="shared" si="0"/>
        <v>211</v>
      </c>
      <c r="Y13" s="110">
        <f>IF(SUM(X9:X16)=0,"",SUM(X9:X16))</f>
        <v>1775</v>
      </c>
      <c r="Z13" s="22">
        <f>IF(Y13="","",RANK(Y13,$Y$13:$Y$53,0))</f>
        <v>5</v>
      </c>
    </row>
    <row r="14" spans="1:26" ht="12.55" customHeight="1" x14ac:dyDescent="0.3">
      <c r="A14" s="44" t="s">
        <v>131</v>
      </c>
      <c r="B14" s="23" t="s">
        <v>29</v>
      </c>
      <c r="C14" s="103">
        <v>117</v>
      </c>
      <c r="D14" s="45" t="s">
        <v>31</v>
      </c>
      <c r="E14" s="20">
        <f t="shared" si="1"/>
        <v>6</v>
      </c>
      <c r="F14" s="46">
        <v>9.3000000000000007</v>
      </c>
      <c r="G14" s="104">
        <f>IF(F14="","",VLOOKUP(F14,[1]Tabliza!$N$3:$S$103,6,1))</f>
        <v>55</v>
      </c>
      <c r="H14" s="50">
        <v>199</v>
      </c>
      <c r="I14" s="104">
        <f>IF(H14="","",VLOOKUP(H14,[1]Tabliza!$T$3:$Y$103,6))</f>
        <v>49</v>
      </c>
      <c r="J14" s="48">
        <v>23.4</v>
      </c>
      <c r="K14" s="104">
        <f>IF(J14="","",VLOOKUP(J14,[1]Tabliza!$U$3:$Y$103,5))</f>
        <v>30</v>
      </c>
      <c r="L14" s="57">
        <v>21</v>
      </c>
      <c r="M14" s="104">
        <f>IF(L14="","",VLOOKUP(L14,[1]Tabliza!$V$3:$Y$103,4))</f>
        <v>52</v>
      </c>
      <c r="N14" s="50">
        <v>12</v>
      </c>
      <c r="O14" s="104">
        <f>IF(N14="","",VLOOKUP(N14,[1]Tabliza!$W$3:$Y$103,3,1))</f>
        <v>22</v>
      </c>
      <c r="P14" s="50">
        <v>48</v>
      </c>
      <c r="Q14" s="104">
        <f>IF(P14="","",VLOOKUP(P14,[1]Tabliza!$X$3:$Y$103,2))</f>
        <v>46</v>
      </c>
      <c r="R14" s="14" t="s">
        <v>22</v>
      </c>
      <c r="S14" s="105" t="s">
        <v>22</v>
      </c>
      <c r="T14" s="14" t="s">
        <v>22</v>
      </c>
      <c r="U14" s="105" t="s">
        <v>22</v>
      </c>
      <c r="V14" s="48"/>
      <c r="W14" s="109" t="str">
        <f>IF(V14="","",VLOOKUP(V14,[1]Tabliza!$R$3:$S$103,2))</f>
        <v/>
      </c>
      <c r="X14" s="106">
        <f t="shared" si="0"/>
        <v>254</v>
      </c>
      <c r="Y14" s="107"/>
      <c r="Z14" s="18"/>
    </row>
    <row r="15" spans="1:26" ht="12.55" customHeight="1" x14ac:dyDescent="0.3">
      <c r="A15" s="44" t="s">
        <v>132</v>
      </c>
      <c r="B15" s="23" t="s">
        <v>35</v>
      </c>
      <c r="C15" s="108">
        <v>117</v>
      </c>
      <c r="D15" s="45" t="s">
        <v>20</v>
      </c>
      <c r="E15" s="20">
        <f t="shared" si="1"/>
        <v>7</v>
      </c>
      <c r="F15" s="52">
        <v>15.7</v>
      </c>
      <c r="G15" s="111">
        <f>IF(F15="","",VLOOKUP(F15,[1]Tabliza!$O$3:$S$103,5,1))</f>
        <v>33</v>
      </c>
      <c r="H15" s="51">
        <v>198</v>
      </c>
      <c r="I15" s="104">
        <f>IF(H15="","",VLOOKUP(H15,[1]Tabliza!$T$3:$Y$103,6))</f>
        <v>49</v>
      </c>
      <c r="J15" s="56">
        <v>46</v>
      </c>
      <c r="K15" s="104">
        <f>IF(J15="","",VLOOKUP(J15,[1]Tabliza!$U$3:$Y$103,5))</f>
        <v>72</v>
      </c>
      <c r="L15" s="54">
        <v>26</v>
      </c>
      <c r="M15" s="104">
        <f>IF(L15="","",VLOOKUP(L15,[1]Tabliza!$V$3:$Y$103,4))</f>
        <v>62</v>
      </c>
      <c r="N15" s="50">
        <v>19</v>
      </c>
      <c r="O15" s="104">
        <f>IF(N15="","",VLOOKUP(N15,[1]Tabliza!$W$3:$Y$103,3,1))</f>
        <v>29</v>
      </c>
      <c r="P15" s="50">
        <v>61</v>
      </c>
      <c r="Q15" s="104">
        <f>IF(P15="","",VLOOKUP(P15,[1]Tabliza!$X$3:$Y$103,2))</f>
        <v>72</v>
      </c>
      <c r="R15" s="14" t="s">
        <v>22</v>
      </c>
      <c r="S15" s="105" t="s">
        <v>22</v>
      </c>
      <c r="T15" s="14" t="s">
        <v>22</v>
      </c>
      <c r="U15" s="105" t="s">
        <v>22</v>
      </c>
      <c r="V15" s="48"/>
      <c r="W15" s="109" t="str">
        <f>IF(V15="","",VLOOKUP(V15,[1]Tabliza!$R$3:$S$103,2))</f>
        <v/>
      </c>
      <c r="X15" s="106">
        <f t="shared" si="0"/>
        <v>317</v>
      </c>
      <c r="Y15" s="107"/>
      <c r="Z15" s="18"/>
    </row>
    <row r="16" spans="1:26" ht="12.55" customHeight="1" thickBot="1" x14ac:dyDescent="0.35">
      <c r="A16" s="58" t="s">
        <v>133</v>
      </c>
      <c r="B16" s="25" t="s">
        <v>37</v>
      </c>
      <c r="C16" s="112">
        <v>117</v>
      </c>
      <c r="D16" s="25" t="s">
        <v>38</v>
      </c>
      <c r="E16" s="26">
        <f t="shared" si="1"/>
        <v>8</v>
      </c>
      <c r="F16" s="59">
        <v>13.2</v>
      </c>
      <c r="G16" s="113">
        <f>IF(F16="","",VLOOKUP(F16,[1]Tabliza!$O$3:$S$103,5,1))</f>
        <v>82</v>
      </c>
      <c r="H16" s="60">
        <v>208</v>
      </c>
      <c r="I16" s="113">
        <f>IF(H16="","",VLOOKUP(H16,[1]Tabliza!$T$3:$Y$103,6))</f>
        <v>58</v>
      </c>
      <c r="J16" s="61">
        <v>41</v>
      </c>
      <c r="K16" s="113">
        <f>IF(J16="","",VLOOKUP(J16,[1]Tabliza!$U$3:$Y$103,5))</f>
        <v>62</v>
      </c>
      <c r="L16" s="62">
        <v>14</v>
      </c>
      <c r="M16" s="113">
        <f>IF(L16="","",VLOOKUP(L16,[1]Tabliza!$V$3:$Y$103,4))</f>
        <v>38</v>
      </c>
      <c r="N16" s="60">
        <v>33</v>
      </c>
      <c r="O16" s="113">
        <f>IF(N16="","",VLOOKUP(N16,[1]Tabliza!$W$3:$Y$103,3,1))</f>
        <v>43</v>
      </c>
      <c r="P16" s="60">
        <v>58</v>
      </c>
      <c r="Q16" s="113">
        <f>IF(P16="","",VLOOKUP(P16,[1]Tabliza!$X$3:$Y$103,2))</f>
        <v>66</v>
      </c>
      <c r="R16" s="29" t="s">
        <v>22</v>
      </c>
      <c r="S16" s="114" t="s">
        <v>22</v>
      </c>
      <c r="T16" s="29" t="s">
        <v>22</v>
      </c>
      <c r="U16" s="114" t="s">
        <v>22</v>
      </c>
      <c r="V16" s="61"/>
      <c r="W16" s="115" t="str">
        <f>IF(V16="","",VLOOKUP(V16,[1]Tabliza!$R$3:$S$103,2))</f>
        <v/>
      </c>
      <c r="X16" s="116">
        <f t="shared" si="0"/>
        <v>349</v>
      </c>
      <c r="Y16" s="117"/>
      <c r="Z16" s="33"/>
    </row>
    <row r="17" spans="1:26" ht="12.55" customHeight="1" x14ac:dyDescent="0.3">
      <c r="A17" s="44" t="s">
        <v>134</v>
      </c>
      <c r="B17" s="23" t="s">
        <v>40</v>
      </c>
      <c r="C17" s="103">
        <v>121</v>
      </c>
      <c r="D17" s="45" t="s">
        <v>57</v>
      </c>
      <c r="E17" s="12">
        <f t="shared" si="1"/>
        <v>9</v>
      </c>
      <c r="F17" s="46">
        <v>10.7</v>
      </c>
      <c r="G17" s="104">
        <f>IF(F17="","",VLOOKUP(F17,[1]Tabliza!$N$3:$S$103,6,1))</f>
        <v>25</v>
      </c>
      <c r="H17" s="53">
        <v>150</v>
      </c>
      <c r="I17" s="104">
        <f>IF(H17="","",VLOOKUP(H17,[1]Tabliza!$T$3:$Y$103,6))</f>
        <v>26</v>
      </c>
      <c r="J17" s="48">
        <v>17</v>
      </c>
      <c r="K17" s="104">
        <f>IF(J17="","",VLOOKUP(J17,[1]Tabliza!$U$3:$Y$103,5))</f>
        <v>20</v>
      </c>
      <c r="L17" s="49">
        <v>14</v>
      </c>
      <c r="M17" s="104">
        <f>IF(L17="","",VLOOKUP(L17,[1]Tabliza!$V$3:$Y$103,4))</f>
        <v>38</v>
      </c>
      <c r="N17" s="50">
        <v>18</v>
      </c>
      <c r="O17" s="104">
        <f>IF(N17="","",VLOOKUP(N17,[1]Tabliza!$W$3:$Y$103,3,1))</f>
        <v>28</v>
      </c>
      <c r="P17" s="51">
        <v>60</v>
      </c>
      <c r="Q17" s="104">
        <f>IF(P17="","",VLOOKUP(P17,[1]Tabliza!$X$3:$Y$103,2))</f>
        <v>70</v>
      </c>
      <c r="R17" s="48"/>
      <c r="S17" s="104" t="str">
        <f>IF(R17="","",VLOOKUP(R17,[1]Tabliza!$P$3:$S$103,4))</f>
        <v/>
      </c>
      <c r="T17" s="14" t="s">
        <v>22</v>
      </c>
      <c r="U17" s="105" t="s">
        <v>22</v>
      </c>
      <c r="V17" s="14" t="s">
        <v>22</v>
      </c>
      <c r="W17" s="105" t="s">
        <v>22</v>
      </c>
      <c r="X17" s="106">
        <f t="shared" si="0"/>
        <v>207</v>
      </c>
      <c r="Y17" s="107"/>
      <c r="Z17" s="118"/>
    </row>
    <row r="18" spans="1:26" ht="12.55" customHeight="1" x14ac:dyDescent="0.3">
      <c r="A18" s="44" t="s">
        <v>135</v>
      </c>
      <c r="B18" s="23" t="s">
        <v>40</v>
      </c>
      <c r="C18" s="103">
        <v>121</v>
      </c>
      <c r="D18" s="45" t="s">
        <v>41</v>
      </c>
      <c r="E18" s="20">
        <f t="shared" si="1"/>
        <v>10</v>
      </c>
      <c r="F18" s="52">
        <v>11.1</v>
      </c>
      <c r="G18" s="104">
        <f>IF(F18="","",VLOOKUP(F18,[1]Tabliza!$N$3:$S$103,6,1))</f>
        <v>21</v>
      </c>
      <c r="H18" s="53">
        <v>165</v>
      </c>
      <c r="I18" s="104">
        <f>IF(H18="","",VLOOKUP(H18,[1]Tabliza!$T$3:$Y$103,6))</f>
        <v>32</v>
      </c>
      <c r="J18" s="56">
        <v>15</v>
      </c>
      <c r="K18" s="104">
        <f>IF(J18="","",VLOOKUP(J18,[1]Tabliza!$U$3:$Y$103,5))</f>
        <v>17</v>
      </c>
      <c r="L18" s="54">
        <v>4</v>
      </c>
      <c r="M18" s="104">
        <f>IF(L18="","",VLOOKUP(L18,[1]Tabliza!$V$3:$Y$103,4))</f>
        <v>18</v>
      </c>
      <c r="N18" s="50">
        <v>24</v>
      </c>
      <c r="O18" s="104">
        <f>IF(N18="","",VLOOKUP(N18,[1]Tabliza!$W$3:$Y$103,3,1))</f>
        <v>34</v>
      </c>
      <c r="P18" s="51">
        <v>61</v>
      </c>
      <c r="Q18" s="104">
        <f>IF(P18="","",VLOOKUP(P18,[1]Tabliza!$X$3:$Y$103,2))</f>
        <v>72</v>
      </c>
      <c r="R18" s="48"/>
      <c r="S18" s="104" t="str">
        <f>IF(R18="","",VLOOKUP(R18,[1]Tabliza!$P$3:$S$103,4))</f>
        <v/>
      </c>
      <c r="T18" s="14" t="s">
        <v>22</v>
      </c>
      <c r="U18" s="105" t="s">
        <v>22</v>
      </c>
      <c r="V18" s="14" t="s">
        <v>22</v>
      </c>
      <c r="W18" s="105" t="s">
        <v>22</v>
      </c>
      <c r="X18" s="106">
        <f t="shared" si="0"/>
        <v>194</v>
      </c>
      <c r="Y18" s="107"/>
      <c r="Z18" s="118"/>
    </row>
    <row r="19" spans="1:26" ht="12.55" customHeight="1" x14ac:dyDescent="0.3">
      <c r="A19" s="44" t="s">
        <v>136</v>
      </c>
      <c r="B19" s="23" t="s">
        <v>26</v>
      </c>
      <c r="C19" s="103">
        <v>121</v>
      </c>
      <c r="D19" s="45" t="s">
        <v>59</v>
      </c>
      <c r="E19" s="20">
        <f t="shared" si="1"/>
        <v>11</v>
      </c>
      <c r="F19" s="52">
        <v>9.1999999999999993</v>
      </c>
      <c r="G19" s="104">
        <f>IF(F19="","",VLOOKUP(F19,[1]Tabliza!$N$3:$S$103,6,1))</f>
        <v>58</v>
      </c>
      <c r="H19" s="53">
        <v>200</v>
      </c>
      <c r="I19" s="104">
        <f>IF(H19="","",VLOOKUP(H19,[1]Tabliza!$T$3:$Y$103,6))</f>
        <v>50</v>
      </c>
      <c r="J19" s="56">
        <v>25</v>
      </c>
      <c r="K19" s="104">
        <f>IF(J19="","",VLOOKUP(J19,[1]Tabliza!$U$3:$Y$103,5))</f>
        <v>33</v>
      </c>
      <c r="L19" s="49">
        <v>16</v>
      </c>
      <c r="M19" s="104">
        <f>IF(L19="","",VLOOKUP(L19,[1]Tabliza!$V$3:$Y$103,4))</f>
        <v>42</v>
      </c>
      <c r="N19" s="50">
        <v>13</v>
      </c>
      <c r="O19" s="104">
        <f>IF(N19="","",VLOOKUP(N19,[1]Tabliza!$W$3:$Y$103,3,1))</f>
        <v>23</v>
      </c>
      <c r="P19" s="51">
        <v>58</v>
      </c>
      <c r="Q19" s="104">
        <f>IF(P19="","",VLOOKUP(P19,[1]Tabliza!$X$3:$Y$103,2))</f>
        <v>66</v>
      </c>
      <c r="R19" s="14" t="s">
        <v>22</v>
      </c>
      <c r="S19" s="105" t="s">
        <v>22</v>
      </c>
      <c r="T19" s="48"/>
      <c r="U19" s="104" t="str">
        <f>IF(T19="","",VLOOKUP(T19,[1]Tabliza!$Q$3:$S$103,3))</f>
        <v/>
      </c>
      <c r="V19" s="14" t="s">
        <v>22</v>
      </c>
      <c r="W19" s="105" t="s">
        <v>22</v>
      </c>
      <c r="X19" s="106">
        <f t="shared" si="0"/>
        <v>272</v>
      </c>
      <c r="Y19" s="107"/>
      <c r="Z19" s="118"/>
    </row>
    <row r="20" spans="1:26" ht="12.55" customHeight="1" x14ac:dyDescent="0.3">
      <c r="A20" s="44" t="s">
        <v>137</v>
      </c>
      <c r="B20" s="23" t="s">
        <v>26</v>
      </c>
      <c r="C20" s="103">
        <v>121</v>
      </c>
      <c r="D20" s="45" t="s">
        <v>82</v>
      </c>
      <c r="E20" s="20">
        <f t="shared" si="1"/>
        <v>12</v>
      </c>
      <c r="F20" s="52">
        <v>9.1999999999999993</v>
      </c>
      <c r="G20" s="104">
        <f>IF(F20="","",VLOOKUP(F20,[1]Tabliza!$N$3:$S$103,6,1))</f>
        <v>58</v>
      </c>
      <c r="H20" s="55">
        <v>205</v>
      </c>
      <c r="I20" s="104">
        <f>IF(H20="","",VLOOKUP(H20,[1]Tabliza!$T$3:$Y$103,6))</f>
        <v>55</v>
      </c>
      <c r="J20" s="56">
        <v>28</v>
      </c>
      <c r="K20" s="104">
        <f>IF(J20="","",VLOOKUP(J20,[1]Tabliza!$U$3:$Y$103,5))</f>
        <v>38</v>
      </c>
      <c r="L20" s="54">
        <v>20</v>
      </c>
      <c r="M20" s="104">
        <f>IF(L20="","",VLOOKUP(L20,[1]Tabliza!$V$3:$Y$103,4))</f>
        <v>50</v>
      </c>
      <c r="N20" s="50">
        <v>25</v>
      </c>
      <c r="O20" s="104">
        <f>IF(N20="","",VLOOKUP(N20,[1]Tabliza!$W$3:$Y$103,3,1))</f>
        <v>35</v>
      </c>
      <c r="P20" s="51">
        <v>54</v>
      </c>
      <c r="Q20" s="104">
        <f>IF(P20="","",VLOOKUP(P20,[1]Tabliza!$X$3:$Y$103,2))</f>
        <v>58</v>
      </c>
      <c r="R20" s="14" t="s">
        <v>22</v>
      </c>
      <c r="S20" s="105" t="s">
        <v>22</v>
      </c>
      <c r="T20" s="48"/>
      <c r="U20" s="104" t="str">
        <f>IF(T20="","",VLOOKUP(T20,[1]Tabliza!$Q$3:$S$103,3))</f>
        <v/>
      </c>
      <c r="V20" s="14" t="s">
        <v>22</v>
      </c>
      <c r="W20" s="105" t="s">
        <v>22</v>
      </c>
      <c r="X20" s="106">
        <f t="shared" si="0"/>
        <v>294</v>
      </c>
      <c r="Y20" s="107"/>
      <c r="Z20" s="118"/>
    </row>
    <row r="21" spans="1:26" ht="12.55" customHeight="1" x14ac:dyDescent="0.3">
      <c r="A21" s="44" t="s">
        <v>138</v>
      </c>
      <c r="B21" s="23" t="s">
        <v>48</v>
      </c>
      <c r="C21" s="108">
        <v>121</v>
      </c>
      <c r="D21" s="45" t="s">
        <v>49</v>
      </c>
      <c r="E21" s="20">
        <f t="shared" si="1"/>
        <v>13</v>
      </c>
      <c r="F21" s="52">
        <v>10.3</v>
      </c>
      <c r="G21" s="104">
        <f>IF(F21="","",VLOOKUP(F21,[1]Tabliza!$N$3:$S$103,6,1))</f>
        <v>29</v>
      </c>
      <c r="H21" s="55">
        <v>187</v>
      </c>
      <c r="I21" s="104">
        <f>IF(H21="","",VLOOKUP(H21,[1]Tabliza!$T$3:$Y$103,6))</f>
        <v>43</v>
      </c>
      <c r="J21" s="56">
        <v>28</v>
      </c>
      <c r="K21" s="104">
        <f>IF(J21="","",VLOOKUP(J21,[1]Tabliza!$U$3:$Y$103,5))</f>
        <v>38</v>
      </c>
      <c r="L21" s="54">
        <v>24</v>
      </c>
      <c r="M21" s="104">
        <f>IF(L21="","",VLOOKUP(L21,[1]Tabliza!$V$3:$Y$103,4))</f>
        <v>58</v>
      </c>
      <c r="N21" s="50">
        <v>36</v>
      </c>
      <c r="O21" s="104">
        <f>IF(N21="","",VLOOKUP(N21,[1]Tabliza!$W$3:$Y$103,3,1))</f>
        <v>46</v>
      </c>
      <c r="P21" s="50">
        <v>65</v>
      </c>
      <c r="Q21" s="104">
        <f>IF(P21="","",VLOOKUP(P21,[1]Tabliza!$X$3:$Y$103,2))</f>
        <v>80</v>
      </c>
      <c r="R21" s="14" t="s">
        <v>22</v>
      </c>
      <c r="S21" s="105" t="s">
        <v>22</v>
      </c>
      <c r="T21" s="14" t="s">
        <v>22</v>
      </c>
      <c r="U21" s="105" t="s">
        <v>22</v>
      </c>
      <c r="V21" s="48"/>
      <c r="W21" s="109" t="str">
        <f>IF(V21="","",VLOOKUP(V21,[1]Tabliza!$R$3:$S$103,2))</f>
        <v/>
      </c>
      <c r="X21" s="106">
        <f t="shared" si="0"/>
        <v>294</v>
      </c>
      <c r="Y21" s="110">
        <f>IF(SUM(X17:X24)=0,"",SUM(X17:X24))</f>
        <v>2035</v>
      </c>
      <c r="Z21" s="22">
        <f>IF(Y21="","",RANK(Y21,$Y$9:$Y$56,0))</f>
        <v>2</v>
      </c>
    </row>
    <row r="22" spans="1:26" ht="12.55" customHeight="1" x14ac:dyDescent="0.3">
      <c r="A22" s="44" t="s">
        <v>139</v>
      </c>
      <c r="B22" s="23" t="s">
        <v>63</v>
      </c>
      <c r="C22" s="103">
        <v>121</v>
      </c>
      <c r="D22" s="45" t="s">
        <v>49</v>
      </c>
      <c r="E22" s="20">
        <f t="shared" si="1"/>
        <v>14</v>
      </c>
      <c r="F22" s="46">
        <v>9.1999999999999993</v>
      </c>
      <c r="G22" s="104">
        <f>IF(F22="","",VLOOKUP(F22,[1]Tabliza!$N$3:$S$103,6,1))</f>
        <v>58</v>
      </c>
      <c r="H22" s="50">
        <v>204</v>
      </c>
      <c r="I22" s="104">
        <f>IF(H22="","",VLOOKUP(H22,[1]Tabliza!$T$3:$Y$103,6))</f>
        <v>54</v>
      </c>
      <c r="J22" s="48">
        <v>30</v>
      </c>
      <c r="K22" s="104">
        <f>IF(J22="","",VLOOKUP(J22,[1]Tabliza!$U$3:$Y$103,5))</f>
        <v>41</v>
      </c>
      <c r="L22" s="57">
        <v>17.5</v>
      </c>
      <c r="M22" s="104">
        <f>IF(L22="","",VLOOKUP(L22,[1]Tabliza!$V$3:$Y$103,4))</f>
        <v>44</v>
      </c>
      <c r="N22" s="50">
        <v>12</v>
      </c>
      <c r="O22" s="104">
        <f>IF(N22="","",VLOOKUP(N22,[1]Tabliza!$W$3:$Y$103,3,1))</f>
        <v>22</v>
      </c>
      <c r="P22" s="50">
        <v>73</v>
      </c>
      <c r="Q22" s="104">
        <f>IF(P22="","",VLOOKUP(P22,[1]Tabliza!$X$3:$Y$103,2))</f>
        <v>88</v>
      </c>
      <c r="R22" s="14" t="s">
        <v>22</v>
      </c>
      <c r="S22" s="105" t="s">
        <v>22</v>
      </c>
      <c r="T22" s="14" t="s">
        <v>22</v>
      </c>
      <c r="U22" s="105" t="s">
        <v>22</v>
      </c>
      <c r="V22" s="48"/>
      <c r="W22" s="109" t="str">
        <f>IF(V22="","",VLOOKUP(V22,[1]Tabliza!$R$3:$S$103,2))</f>
        <v/>
      </c>
      <c r="X22" s="106">
        <f t="shared" si="0"/>
        <v>307</v>
      </c>
      <c r="Y22" s="107"/>
      <c r="Z22" s="118"/>
    </row>
    <row r="23" spans="1:26" ht="12.55" customHeight="1" x14ac:dyDescent="0.3">
      <c r="A23" s="44" t="s">
        <v>140</v>
      </c>
      <c r="B23" s="23" t="s">
        <v>35</v>
      </c>
      <c r="C23" s="103">
        <v>121</v>
      </c>
      <c r="D23" s="45" t="s">
        <v>54</v>
      </c>
      <c r="E23" s="20">
        <f t="shared" si="1"/>
        <v>15</v>
      </c>
      <c r="F23" s="52">
        <v>15.4</v>
      </c>
      <c r="G23" s="111">
        <f>IF(F23="","",VLOOKUP(F23,[1]Tabliza!$O$3:$S$103,5,1))</f>
        <v>38</v>
      </c>
      <c r="H23" s="51">
        <v>210</v>
      </c>
      <c r="I23" s="104">
        <f>IF(H23="","",VLOOKUP(H23,[1]Tabliza!$T$3:$Y$103,6))</f>
        <v>60</v>
      </c>
      <c r="J23" s="132">
        <v>31</v>
      </c>
      <c r="K23" s="104">
        <f>IF(J23="","",VLOOKUP(J23,[1]Tabliza!$U$3:$Y$103,5))</f>
        <v>43</v>
      </c>
      <c r="L23" s="54">
        <v>11</v>
      </c>
      <c r="M23" s="104">
        <f>IF(L23="","",VLOOKUP(L23,[1]Tabliza!$V$3:$Y$103,4))</f>
        <v>32</v>
      </c>
      <c r="N23" s="50">
        <v>16</v>
      </c>
      <c r="O23" s="104">
        <f>IF(N23="","",VLOOKUP(N23,[1]Tabliza!$W$3:$Y$103,3,1))</f>
        <v>26</v>
      </c>
      <c r="P23" s="50">
        <v>47</v>
      </c>
      <c r="Q23" s="104">
        <f>IF(P23="","",VLOOKUP(P23,[1]Tabliza!$X$3:$Y$103,2))</f>
        <v>44</v>
      </c>
      <c r="R23" s="14" t="s">
        <v>22</v>
      </c>
      <c r="S23" s="105" t="s">
        <v>22</v>
      </c>
      <c r="T23" s="14" t="s">
        <v>22</v>
      </c>
      <c r="U23" s="105" t="s">
        <v>22</v>
      </c>
      <c r="V23" s="48"/>
      <c r="W23" s="109" t="str">
        <f>IF(V23="","",VLOOKUP(V23,[1]Tabliza!$R$3:$S$103,2))</f>
        <v/>
      </c>
      <c r="X23" s="106">
        <f t="shared" si="0"/>
        <v>243</v>
      </c>
      <c r="Y23" s="107"/>
      <c r="Z23" s="118"/>
    </row>
    <row r="24" spans="1:26" ht="12.55" customHeight="1" thickBot="1" x14ac:dyDescent="0.35">
      <c r="A24" s="58" t="s">
        <v>141</v>
      </c>
      <c r="B24" s="25" t="s">
        <v>37</v>
      </c>
      <c r="C24" s="112">
        <v>121</v>
      </c>
      <c r="D24" s="25" t="s">
        <v>54</v>
      </c>
      <c r="E24" s="26">
        <f t="shared" si="1"/>
        <v>16</v>
      </c>
      <c r="F24" s="59">
        <v>16.7</v>
      </c>
      <c r="G24" s="113">
        <f>IF(F24="","",VLOOKUP(F24,[1]Tabliza!$O$3:$S$103,5,1))</f>
        <v>23</v>
      </c>
      <c r="H24" s="60">
        <v>206</v>
      </c>
      <c r="I24" s="113">
        <f>IF(H24="","",VLOOKUP(H24,[1]Tabliza!$T$3:$Y$103,6))</f>
        <v>56</v>
      </c>
      <c r="J24" s="133">
        <v>30</v>
      </c>
      <c r="K24" s="113">
        <f>IF(J24="","",VLOOKUP(J24,[1]Tabliza!$U$3:$Y$103,5))</f>
        <v>41</v>
      </c>
      <c r="L24" s="62">
        <v>25</v>
      </c>
      <c r="M24" s="113">
        <f>IF(L24="","",VLOOKUP(L24,[1]Tabliza!$V$3:$Y$103,4))</f>
        <v>60</v>
      </c>
      <c r="N24" s="60">
        <v>5</v>
      </c>
      <c r="O24" s="113">
        <f>IF(N24="","",VLOOKUP(N24,[1]Tabliza!$W$3:$Y$103,3,1))</f>
        <v>10</v>
      </c>
      <c r="P24" s="60">
        <v>42</v>
      </c>
      <c r="Q24" s="113">
        <f>IF(P24="","",VLOOKUP(P24,[1]Tabliza!$X$3:$Y$103,2))</f>
        <v>34</v>
      </c>
      <c r="R24" s="29" t="s">
        <v>22</v>
      </c>
      <c r="S24" s="114" t="s">
        <v>22</v>
      </c>
      <c r="T24" s="29" t="s">
        <v>22</v>
      </c>
      <c r="U24" s="114" t="s">
        <v>22</v>
      </c>
      <c r="V24" s="61"/>
      <c r="W24" s="115" t="str">
        <f>IF(V24="","",VLOOKUP(V24,[1]Tabliza!$R$3:$S$103,2))</f>
        <v/>
      </c>
      <c r="X24" s="116">
        <f t="shared" si="0"/>
        <v>224</v>
      </c>
      <c r="Y24" s="117"/>
      <c r="Z24" s="119"/>
    </row>
    <row r="25" spans="1:26" ht="12.55" customHeight="1" x14ac:dyDescent="0.3">
      <c r="A25" s="44" t="s">
        <v>142</v>
      </c>
      <c r="B25" s="23" t="s">
        <v>20</v>
      </c>
      <c r="C25" s="68">
        <v>125</v>
      </c>
      <c r="D25" s="45" t="s">
        <v>57</v>
      </c>
      <c r="E25" s="12">
        <f t="shared" si="1"/>
        <v>17</v>
      </c>
      <c r="F25" s="46">
        <v>11.1</v>
      </c>
      <c r="G25" s="104">
        <f>IF(F25="","",VLOOKUP(F25,[1]Tabliza!$N$3:$S$103,6,1))</f>
        <v>21</v>
      </c>
      <c r="H25" s="53">
        <v>165</v>
      </c>
      <c r="I25" s="104">
        <f>IF(H25="","",VLOOKUP(H25,[1]Tabliza!$T$3:$Y$103,6))</f>
        <v>32</v>
      </c>
      <c r="J25" s="48">
        <v>17.5</v>
      </c>
      <c r="K25" s="104">
        <f>IF(J25="","",VLOOKUP(J25,[1]Tabliza!$U$3:$Y$103,5))</f>
        <v>20</v>
      </c>
      <c r="L25" s="49">
        <v>15</v>
      </c>
      <c r="M25" s="104">
        <f>IF(L25="","",VLOOKUP(L25,[1]Tabliza!$V$3:$Y$103,4))</f>
        <v>40</v>
      </c>
      <c r="N25" s="50">
        <v>24</v>
      </c>
      <c r="O25" s="104">
        <f>IF(N25="","",VLOOKUP(N25,[1]Tabliza!$W$3:$Y$103,3,1))</f>
        <v>34</v>
      </c>
      <c r="P25" s="51">
        <v>40</v>
      </c>
      <c r="Q25" s="104">
        <f>IF(P25="","",VLOOKUP(P25,[1]Tabliza!$X$3:$Y$103,2))</f>
        <v>30</v>
      </c>
      <c r="R25" s="48"/>
      <c r="S25" s="104" t="str">
        <f>IF(R25="","",VLOOKUP(R25,[1]Tabliza!$P$3:$S$103,4))</f>
        <v/>
      </c>
      <c r="T25" s="14" t="s">
        <v>22</v>
      </c>
      <c r="U25" s="105" t="s">
        <v>22</v>
      </c>
      <c r="V25" s="14" t="s">
        <v>22</v>
      </c>
      <c r="W25" s="105" t="s">
        <v>22</v>
      </c>
      <c r="X25" s="106">
        <f t="shared" si="0"/>
        <v>177</v>
      </c>
      <c r="Y25" s="107"/>
      <c r="Z25" s="18"/>
    </row>
    <row r="26" spans="1:26" ht="12.55" customHeight="1" x14ac:dyDescent="0.3">
      <c r="A26" s="44" t="s">
        <v>143</v>
      </c>
      <c r="B26" s="23" t="s">
        <v>40</v>
      </c>
      <c r="C26" s="68">
        <v>125</v>
      </c>
      <c r="D26" s="45" t="s">
        <v>43</v>
      </c>
      <c r="E26" s="20">
        <f t="shared" si="1"/>
        <v>18</v>
      </c>
      <c r="F26" s="52">
        <v>10.5</v>
      </c>
      <c r="G26" s="104">
        <f>IF(F26="","",VLOOKUP(F26,[1]Tabliza!$N$3:$S$103,6,1))</f>
        <v>27</v>
      </c>
      <c r="H26" s="53">
        <v>165</v>
      </c>
      <c r="I26" s="104">
        <f>IF(H26="","",VLOOKUP(H26,[1]Tabliza!$T$3:$Y$103,6))</f>
        <v>32</v>
      </c>
      <c r="J26" s="56">
        <v>13</v>
      </c>
      <c r="K26" s="104">
        <f>IF(J26="","",VLOOKUP(J26,[1]Tabliza!$U$3:$Y$103,5))</f>
        <v>14</v>
      </c>
      <c r="L26" s="54">
        <v>20</v>
      </c>
      <c r="M26" s="104">
        <f>IF(L26="","",VLOOKUP(L26,[1]Tabliza!$V$3:$Y$103,4))</f>
        <v>50</v>
      </c>
      <c r="N26" s="50">
        <v>10</v>
      </c>
      <c r="O26" s="104">
        <f>IF(N26="","",VLOOKUP(N26,[1]Tabliza!$W$3:$Y$103,3,1))</f>
        <v>20</v>
      </c>
      <c r="P26" s="50">
        <v>44</v>
      </c>
      <c r="Q26" s="104">
        <f>IF(P26="","",VLOOKUP(P26,[1]Tabliza!$X$3:$Y$103,2))</f>
        <v>38</v>
      </c>
      <c r="R26" s="48"/>
      <c r="S26" s="104" t="str">
        <f>IF(R26="","",VLOOKUP(R26,[1]Tabliza!$P$3:$S$103,4))</f>
        <v/>
      </c>
      <c r="T26" s="14" t="s">
        <v>22</v>
      </c>
      <c r="U26" s="105" t="s">
        <v>22</v>
      </c>
      <c r="V26" s="14" t="s">
        <v>22</v>
      </c>
      <c r="W26" s="105" t="s">
        <v>22</v>
      </c>
      <c r="X26" s="106">
        <f t="shared" si="0"/>
        <v>181</v>
      </c>
      <c r="Y26" s="107"/>
      <c r="Z26" s="18"/>
    </row>
    <row r="27" spans="1:26" ht="12.55" customHeight="1" x14ac:dyDescent="0.3">
      <c r="A27" s="44" t="s">
        <v>144</v>
      </c>
      <c r="B27" s="23" t="s">
        <v>38</v>
      </c>
      <c r="C27" s="68">
        <v>125</v>
      </c>
      <c r="D27" s="45" t="s">
        <v>82</v>
      </c>
      <c r="E27" s="20">
        <f t="shared" si="1"/>
        <v>19</v>
      </c>
      <c r="F27" s="52">
        <v>9.8000000000000007</v>
      </c>
      <c r="G27" s="104">
        <f>IF(F27="","",VLOOKUP(F27,[1]Tabliza!$N$3:$S$103,6,1))</f>
        <v>40</v>
      </c>
      <c r="H27" s="53">
        <v>185</v>
      </c>
      <c r="I27" s="104">
        <f>IF(H27="","",VLOOKUP(H27,[1]Tabliza!$T$3:$Y$103,6))</f>
        <v>42</v>
      </c>
      <c r="J27" s="56">
        <v>27</v>
      </c>
      <c r="K27" s="104">
        <f>IF(J27="","",VLOOKUP(J27,[1]Tabliza!$U$3:$Y$103,5))</f>
        <v>36</v>
      </c>
      <c r="L27" s="49">
        <v>18</v>
      </c>
      <c r="M27" s="104">
        <f>IF(L27="","",VLOOKUP(L27,[1]Tabliza!$V$3:$Y$103,4))</f>
        <v>46</v>
      </c>
      <c r="N27" s="50">
        <v>27</v>
      </c>
      <c r="O27" s="104">
        <f>IF(N27="","",VLOOKUP(N27,[1]Tabliza!$W$3:$Y$103,3,1))</f>
        <v>37</v>
      </c>
      <c r="P27" s="50">
        <v>59</v>
      </c>
      <c r="Q27" s="104">
        <f>IF(P27="","",VLOOKUP(P27,[1]Tabliza!$X$3:$Y$103,2))</f>
        <v>68</v>
      </c>
      <c r="R27" s="14" t="s">
        <v>22</v>
      </c>
      <c r="S27" s="105" t="s">
        <v>22</v>
      </c>
      <c r="T27" s="48"/>
      <c r="U27" s="104" t="str">
        <f>IF(T27="","",VLOOKUP(T27,[1]Tabliza!$Q$3:$S$103,3))</f>
        <v/>
      </c>
      <c r="V27" s="14" t="s">
        <v>22</v>
      </c>
      <c r="W27" s="105" t="s">
        <v>22</v>
      </c>
      <c r="X27" s="106">
        <f t="shared" si="0"/>
        <v>269</v>
      </c>
      <c r="Y27" s="107"/>
      <c r="Z27" s="18"/>
    </row>
    <row r="28" spans="1:26" ht="12.55" customHeight="1" x14ac:dyDescent="0.3">
      <c r="A28" s="44" t="s">
        <v>145</v>
      </c>
      <c r="B28" s="23" t="s">
        <v>38</v>
      </c>
      <c r="C28" s="68">
        <v>125</v>
      </c>
      <c r="D28" s="45" t="s">
        <v>82</v>
      </c>
      <c r="E28" s="20">
        <f t="shared" si="1"/>
        <v>20</v>
      </c>
      <c r="F28" s="52">
        <v>9.1999999999999993</v>
      </c>
      <c r="G28" s="104">
        <f>IF(F28="","",VLOOKUP(F28,[1]Tabliza!$N$3:$S$103,6,1))</f>
        <v>58</v>
      </c>
      <c r="H28" s="55">
        <v>176</v>
      </c>
      <c r="I28" s="104">
        <f>IF(H28="","",VLOOKUP(H28,[1]Tabliza!$T$3:$Y$103,6))</f>
        <v>38</v>
      </c>
      <c r="J28" s="56">
        <v>20</v>
      </c>
      <c r="K28" s="104">
        <f>IF(J28="","",VLOOKUP(J28,[1]Tabliza!$U$3:$Y$103,5))</f>
        <v>24</v>
      </c>
      <c r="L28" s="54">
        <v>16</v>
      </c>
      <c r="M28" s="104">
        <f>IF(L28="","",VLOOKUP(L28,[1]Tabliza!$V$3:$Y$103,4))</f>
        <v>42</v>
      </c>
      <c r="N28" s="50">
        <v>21</v>
      </c>
      <c r="O28" s="104">
        <f>IF(N28="","",VLOOKUP(N28,[1]Tabliza!$W$3:$Y$103,3,1))</f>
        <v>31</v>
      </c>
      <c r="P28" s="50">
        <v>51</v>
      </c>
      <c r="Q28" s="104">
        <f>IF(P28="","",VLOOKUP(P28,[1]Tabliza!$X$3:$Y$103,2))</f>
        <v>52</v>
      </c>
      <c r="R28" s="14" t="s">
        <v>22</v>
      </c>
      <c r="S28" s="105" t="s">
        <v>22</v>
      </c>
      <c r="T28" s="48"/>
      <c r="U28" s="104" t="str">
        <f>IF(T28="","",VLOOKUP(T28,[1]Tabliza!$Q$3:$S$103,3))</f>
        <v/>
      </c>
      <c r="V28" s="14" t="s">
        <v>22</v>
      </c>
      <c r="W28" s="105" t="s">
        <v>22</v>
      </c>
      <c r="X28" s="106">
        <f t="shared" si="0"/>
        <v>245</v>
      </c>
      <c r="Y28" s="107"/>
      <c r="Z28" s="18"/>
    </row>
    <row r="29" spans="1:26" ht="12.55" customHeight="1" x14ac:dyDescent="0.3">
      <c r="A29" s="44" t="s">
        <v>146</v>
      </c>
      <c r="B29" s="23" t="s">
        <v>48</v>
      </c>
      <c r="C29" s="120">
        <v>125</v>
      </c>
      <c r="D29" s="45" t="s">
        <v>65</v>
      </c>
      <c r="E29" s="20">
        <f t="shared" si="1"/>
        <v>21</v>
      </c>
      <c r="F29" s="52">
        <v>8.9</v>
      </c>
      <c r="G29" s="104">
        <f>IF(F29="","",VLOOKUP(F29,[1]Tabliza!$N$3:$S$103,6,1))</f>
        <v>67</v>
      </c>
      <c r="H29" s="55">
        <v>221</v>
      </c>
      <c r="I29" s="104">
        <f>IF(H29="","",VLOOKUP(H29,[1]Tabliza!$T$3:$Y$103,6))</f>
        <v>71</v>
      </c>
      <c r="J29" s="56">
        <v>18</v>
      </c>
      <c r="K29" s="104">
        <f>IF(J29="","",VLOOKUP(J29,[1]Tabliza!$U$3:$Y$103,5))</f>
        <v>21</v>
      </c>
      <c r="L29" s="54">
        <v>14</v>
      </c>
      <c r="M29" s="104">
        <f>IF(L29="","",VLOOKUP(L29,[1]Tabliza!$V$3:$Y$103,4))</f>
        <v>38</v>
      </c>
      <c r="N29" s="50">
        <v>18</v>
      </c>
      <c r="O29" s="104">
        <f>IF(N29="","",VLOOKUP(N29,[1]Tabliza!$W$3:$Y$103,3,1))</f>
        <v>28</v>
      </c>
      <c r="P29" s="50">
        <v>56</v>
      </c>
      <c r="Q29" s="104">
        <f>IF(P29="","",VLOOKUP(P29,[1]Tabliza!$X$3:$Y$103,2))</f>
        <v>62</v>
      </c>
      <c r="R29" s="14" t="s">
        <v>22</v>
      </c>
      <c r="S29" s="105" t="s">
        <v>22</v>
      </c>
      <c r="T29" s="14" t="s">
        <v>22</v>
      </c>
      <c r="U29" s="105" t="s">
        <v>22</v>
      </c>
      <c r="V29" s="48"/>
      <c r="W29" s="109" t="str">
        <f>IF(V29="","",VLOOKUP(V29,[1]Tabliza!$R$3:$S$103,2))</f>
        <v/>
      </c>
      <c r="X29" s="106">
        <f t="shared" si="0"/>
        <v>287</v>
      </c>
      <c r="Y29" s="110">
        <f>IF(SUM(X25:X32)=0,"",SUM(X25:X32))</f>
        <v>1940</v>
      </c>
      <c r="Z29" s="22">
        <f>IF(Y29="","",RANK(Y29,$Y$9:$Y$56,0))</f>
        <v>3</v>
      </c>
    </row>
    <row r="30" spans="1:26" ht="12.55" customHeight="1" x14ac:dyDescent="0.3">
      <c r="A30" s="44" t="s">
        <v>147</v>
      </c>
      <c r="B30" s="23" t="s">
        <v>63</v>
      </c>
      <c r="C30" s="68">
        <v>125</v>
      </c>
      <c r="D30" s="45" t="s">
        <v>148</v>
      </c>
      <c r="E30" s="20">
        <f t="shared" si="1"/>
        <v>22</v>
      </c>
      <c r="F30" s="46">
        <v>9.3000000000000007</v>
      </c>
      <c r="G30" s="104">
        <f>IF(F30="","",VLOOKUP(F30,[1]Tabliza!$N$3:$S$103,6,1))</f>
        <v>55</v>
      </c>
      <c r="H30" s="50">
        <v>202</v>
      </c>
      <c r="I30" s="104">
        <f>IF(H30="","",VLOOKUP(H30,[1]Tabliza!$T$3:$Y$103,6))</f>
        <v>52</v>
      </c>
      <c r="J30" s="48">
        <v>30</v>
      </c>
      <c r="K30" s="104">
        <f>IF(J30="","",VLOOKUP(J30,[1]Tabliza!$U$3:$Y$103,5))</f>
        <v>41</v>
      </c>
      <c r="L30" s="57">
        <v>17</v>
      </c>
      <c r="M30" s="104">
        <f>IF(L30="","",VLOOKUP(L30,[1]Tabliza!$V$3:$Y$103,4))</f>
        <v>44</v>
      </c>
      <c r="N30" s="50">
        <v>29</v>
      </c>
      <c r="O30" s="104">
        <f>IF(N30="","",VLOOKUP(N30,[1]Tabliza!$W$3:$Y$103,3,1))</f>
        <v>39</v>
      </c>
      <c r="P30" s="50">
        <v>57</v>
      </c>
      <c r="Q30" s="104">
        <f>IF(P30="","",VLOOKUP(P30,[1]Tabliza!$X$3:$Y$103,2))</f>
        <v>64</v>
      </c>
      <c r="R30" s="14" t="s">
        <v>22</v>
      </c>
      <c r="S30" s="105" t="s">
        <v>22</v>
      </c>
      <c r="T30" s="14" t="s">
        <v>22</v>
      </c>
      <c r="U30" s="105" t="s">
        <v>22</v>
      </c>
      <c r="V30" s="48"/>
      <c r="W30" s="109" t="str">
        <f>IF(V30="","",VLOOKUP(V30,[1]Tabliza!$R$3:$S$103,2))</f>
        <v/>
      </c>
      <c r="X30" s="106">
        <f t="shared" si="0"/>
        <v>295</v>
      </c>
      <c r="Y30" s="107"/>
      <c r="Z30" s="18"/>
    </row>
    <row r="31" spans="1:26" ht="12.55" customHeight="1" x14ac:dyDescent="0.3">
      <c r="A31" s="44" t="s">
        <v>149</v>
      </c>
      <c r="B31" s="23" t="s">
        <v>37</v>
      </c>
      <c r="C31" s="68" t="s">
        <v>150</v>
      </c>
      <c r="D31" s="45" t="s">
        <v>67</v>
      </c>
      <c r="E31" s="20">
        <f t="shared" si="1"/>
        <v>23</v>
      </c>
      <c r="F31" s="52">
        <v>15.2</v>
      </c>
      <c r="G31" s="111">
        <f>IF(F31="","",VLOOKUP(F31,[1]Tabliza!$O$3:$S$103,5,1))</f>
        <v>42</v>
      </c>
      <c r="H31" s="51">
        <v>218</v>
      </c>
      <c r="I31" s="104">
        <f>IF(H31="","",VLOOKUP(H31,[1]Tabliza!$T$3:$Y$103,6))</f>
        <v>68</v>
      </c>
      <c r="J31" s="132">
        <v>25</v>
      </c>
      <c r="K31" s="104">
        <f>IF(J31="","",VLOOKUP(J31,[1]Tabliza!$U$3:$Y$103,5))</f>
        <v>33</v>
      </c>
      <c r="L31" s="54">
        <v>24</v>
      </c>
      <c r="M31" s="104">
        <f>IF(L31="","",VLOOKUP(L31,[1]Tabliza!$V$3:$Y$103,4))</f>
        <v>58</v>
      </c>
      <c r="N31" s="50">
        <v>16</v>
      </c>
      <c r="O31" s="104">
        <f>IF(N31="","",VLOOKUP(N31,[1]Tabliza!$W$3:$Y$103,3,1))</f>
        <v>26</v>
      </c>
      <c r="P31" s="50">
        <v>51</v>
      </c>
      <c r="Q31" s="104">
        <f>IF(P31="","",VLOOKUP(P31,[1]Tabliza!$X$3:$Y$103,2))</f>
        <v>52</v>
      </c>
      <c r="R31" s="14" t="s">
        <v>22</v>
      </c>
      <c r="S31" s="105" t="s">
        <v>22</v>
      </c>
      <c r="T31" s="14" t="s">
        <v>22</v>
      </c>
      <c r="U31" s="105" t="s">
        <v>22</v>
      </c>
      <c r="V31" s="48"/>
      <c r="W31" s="109" t="str">
        <f>IF(V31="","",VLOOKUP(V31,[1]Tabliza!$R$3:$S$103,2))</f>
        <v/>
      </c>
      <c r="X31" s="106">
        <f t="shared" si="0"/>
        <v>279</v>
      </c>
      <c r="Y31" s="107"/>
      <c r="Z31" s="18"/>
    </row>
    <row r="32" spans="1:26" ht="12.55" customHeight="1" thickBot="1" x14ac:dyDescent="0.35">
      <c r="A32" s="58" t="s">
        <v>151</v>
      </c>
      <c r="B32" s="25" t="s">
        <v>35</v>
      </c>
      <c r="C32" s="69">
        <v>125</v>
      </c>
      <c r="D32" s="25" t="s">
        <v>52</v>
      </c>
      <c r="E32" s="26">
        <f t="shared" si="1"/>
        <v>24</v>
      </c>
      <c r="F32" s="59">
        <v>15.3</v>
      </c>
      <c r="G32" s="113">
        <f>IF(F32="","",VLOOKUP(F32,[1]Tabliza!$O$3:$S$103,5,1))</f>
        <v>40</v>
      </c>
      <c r="H32" s="60">
        <v>189</v>
      </c>
      <c r="I32" s="113">
        <f>IF(H32="","",VLOOKUP(H32,[1]Tabliza!$T$3:$Y$103,6))</f>
        <v>44</v>
      </c>
      <c r="J32" s="133">
        <v>15</v>
      </c>
      <c r="K32" s="113">
        <f>IF(J32="","",VLOOKUP(J32,[1]Tabliza!$U$3:$Y$103,5))</f>
        <v>17</v>
      </c>
      <c r="L32" s="62">
        <v>16</v>
      </c>
      <c r="M32" s="113">
        <f>IF(L32="","",VLOOKUP(L32,[1]Tabliza!$V$3:$Y$103,4))</f>
        <v>42</v>
      </c>
      <c r="N32" s="60">
        <v>5</v>
      </c>
      <c r="O32" s="113">
        <f>IF(N32="","",VLOOKUP(N32,[1]Tabliza!$W$3:$Y$103,3,1))</f>
        <v>10</v>
      </c>
      <c r="P32" s="60">
        <v>52</v>
      </c>
      <c r="Q32" s="113">
        <f>IF(P32="","",VLOOKUP(P32,[1]Tabliza!$X$3:$Y$103,2))</f>
        <v>54</v>
      </c>
      <c r="R32" s="29" t="s">
        <v>22</v>
      </c>
      <c r="S32" s="114" t="s">
        <v>22</v>
      </c>
      <c r="T32" s="29" t="s">
        <v>22</v>
      </c>
      <c r="U32" s="114" t="s">
        <v>22</v>
      </c>
      <c r="V32" s="61"/>
      <c r="W32" s="115" t="str">
        <f>IF(V32="","",VLOOKUP(V32,[1]Tabliza!$R$3:$S$103,2))</f>
        <v/>
      </c>
      <c r="X32" s="116">
        <f t="shared" si="0"/>
        <v>207</v>
      </c>
      <c r="Y32" s="117"/>
      <c r="Z32" s="33"/>
    </row>
    <row r="33" spans="1:26" ht="12.55" customHeight="1" x14ac:dyDescent="0.3">
      <c r="A33" s="44" t="s">
        <v>152</v>
      </c>
      <c r="B33" s="68" t="s">
        <v>20</v>
      </c>
      <c r="C33" s="121">
        <v>126</v>
      </c>
      <c r="D33" s="134" t="s">
        <v>57</v>
      </c>
      <c r="E33" s="12">
        <f t="shared" si="1"/>
        <v>25</v>
      </c>
      <c r="F33" s="46">
        <v>10.3</v>
      </c>
      <c r="G33" s="104">
        <f>IF(F33="","",VLOOKUP(F33,[1]Tabliza!$N$3:$S$103,6,1))</f>
        <v>29</v>
      </c>
      <c r="H33" s="53">
        <v>194</v>
      </c>
      <c r="I33" s="104">
        <f>IF(H33="","",VLOOKUP(H33,[1]Tabliza!$T$3:$Y$103,6))</f>
        <v>47</v>
      </c>
      <c r="J33" s="48">
        <v>18.5</v>
      </c>
      <c r="K33" s="104">
        <f>IF(J33="","",VLOOKUP(J33,[1]Tabliza!$U$3:$Y$103,5))</f>
        <v>22</v>
      </c>
      <c r="L33" s="49">
        <v>10</v>
      </c>
      <c r="M33" s="104">
        <f>IF(L33="","",VLOOKUP(L33,[1]Tabliza!$V$3:$Y$103,4))</f>
        <v>30</v>
      </c>
      <c r="N33" s="50">
        <v>18</v>
      </c>
      <c r="O33" s="104">
        <f>IF(N33="","",VLOOKUP(N33,[1]Tabliza!$W$3:$Y$103,3,1))</f>
        <v>28</v>
      </c>
      <c r="P33" s="50">
        <v>47</v>
      </c>
      <c r="Q33" s="104">
        <f>IF(P33="","",VLOOKUP(P33,[1]Tabliza!$X$3:$Y$103,2))</f>
        <v>44</v>
      </c>
      <c r="R33" s="48"/>
      <c r="S33" s="104" t="str">
        <f>IF(R33="","",VLOOKUP(R33,[1]Tabliza!$P$3:$S$103,4))</f>
        <v/>
      </c>
      <c r="T33" s="14" t="s">
        <v>22</v>
      </c>
      <c r="U33" s="105" t="s">
        <v>22</v>
      </c>
      <c r="V33" s="14" t="s">
        <v>22</v>
      </c>
      <c r="W33" s="105" t="s">
        <v>22</v>
      </c>
      <c r="X33" s="106">
        <f t="shared" si="0"/>
        <v>200</v>
      </c>
      <c r="Y33" s="107"/>
      <c r="Z33" s="18"/>
    </row>
    <row r="34" spans="1:26" ht="12.55" customHeight="1" x14ac:dyDescent="0.3">
      <c r="A34" s="66" t="s">
        <v>153</v>
      </c>
      <c r="B34" s="68" t="s">
        <v>20</v>
      </c>
      <c r="C34" s="121">
        <v>126</v>
      </c>
      <c r="D34" s="134" t="s">
        <v>57</v>
      </c>
      <c r="E34" s="20">
        <f t="shared" si="1"/>
        <v>26</v>
      </c>
      <c r="F34" s="52">
        <v>10.3</v>
      </c>
      <c r="G34" s="104">
        <f>IF(F34="","",VLOOKUP(F34,[1]Tabliza!$N$3:$S$103,6,1))</f>
        <v>29</v>
      </c>
      <c r="H34" s="53">
        <v>173</v>
      </c>
      <c r="I34" s="104">
        <f>IF(H34="","",VLOOKUP(H34,[1]Tabliza!$T$3:$Y$103,6))</f>
        <v>36</v>
      </c>
      <c r="J34" s="56">
        <v>23.5</v>
      </c>
      <c r="K34" s="104">
        <f>IF(J34="","",VLOOKUP(J34,[1]Tabliza!$U$3:$Y$103,5))</f>
        <v>30</v>
      </c>
      <c r="L34" s="54">
        <v>12</v>
      </c>
      <c r="M34" s="104">
        <f>IF(L34="","",VLOOKUP(L34,[1]Tabliza!$V$3:$Y$103,4))</f>
        <v>34</v>
      </c>
      <c r="N34" s="50">
        <v>18</v>
      </c>
      <c r="O34" s="104">
        <f>IF(N34="","",VLOOKUP(N34,[1]Tabliza!$W$3:$Y$103,3,1))</f>
        <v>28</v>
      </c>
      <c r="P34" s="50">
        <v>52</v>
      </c>
      <c r="Q34" s="104">
        <f>IF(P34="","",VLOOKUP(P34,[1]Tabliza!$X$3:$Y$103,2))</f>
        <v>54</v>
      </c>
      <c r="R34" s="48"/>
      <c r="S34" s="104" t="str">
        <f>IF(R34="","",VLOOKUP(R34,[1]Tabliza!$P$3:$S$103,4))</f>
        <v/>
      </c>
      <c r="T34" s="14" t="s">
        <v>22</v>
      </c>
      <c r="U34" s="105" t="s">
        <v>22</v>
      </c>
      <c r="V34" s="14" t="s">
        <v>22</v>
      </c>
      <c r="W34" s="105" t="s">
        <v>22</v>
      </c>
      <c r="X34" s="106">
        <f t="shared" si="0"/>
        <v>211</v>
      </c>
      <c r="Y34" s="122"/>
      <c r="Z34" s="18"/>
    </row>
    <row r="35" spans="1:26" ht="12.55" customHeight="1" x14ac:dyDescent="0.3">
      <c r="A35" s="66" t="s">
        <v>154</v>
      </c>
      <c r="B35" s="68" t="s">
        <v>26</v>
      </c>
      <c r="C35" s="121">
        <v>126</v>
      </c>
      <c r="D35" s="134" t="s">
        <v>45</v>
      </c>
      <c r="E35" s="20">
        <f t="shared" si="1"/>
        <v>27</v>
      </c>
      <c r="F35" s="52">
        <v>10</v>
      </c>
      <c r="G35" s="104">
        <f>IF(F35="","",VLOOKUP(F35,[1]Tabliza!$N$3:$S$103,6,1))</f>
        <v>34</v>
      </c>
      <c r="H35" s="53">
        <v>190</v>
      </c>
      <c r="I35" s="104">
        <f>IF(H35="","",VLOOKUP(H35,[1]Tabliza!$T$3:$Y$103,6))</f>
        <v>45</v>
      </c>
      <c r="J35" s="56">
        <v>25</v>
      </c>
      <c r="K35" s="104">
        <f>IF(J35="","",VLOOKUP(J35,[1]Tabliza!$U$3:$Y$103,5))</f>
        <v>33</v>
      </c>
      <c r="L35" s="49">
        <v>15</v>
      </c>
      <c r="M35" s="104">
        <f>IF(L35="","",VLOOKUP(L35,[1]Tabliza!$V$3:$Y$103,4))</f>
        <v>40</v>
      </c>
      <c r="N35" s="50">
        <v>5</v>
      </c>
      <c r="O35" s="104">
        <f>IF(N35="","",VLOOKUP(N35,[1]Tabliza!$W$3:$Y$103,3,1))</f>
        <v>10</v>
      </c>
      <c r="P35" s="50">
        <v>45</v>
      </c>
      <c r="Q35" s="104">
        <f>IF(P35="","",VLOOKUP(P35,[1]Tabliza!$X$3:$Y$103,2))</f>
        <v>40</v>
      </c>
      <c r="R35" s="14" t="s">
        <v>22</v>
      </c>
      <c r="S35" s="105" t="s">
        <v>22</v>
      </c>
      <c r="T35" s="48"/>
      <c r="U35" s="104" t="str">
        <f>IF(T35="","",VLOOKUP(T35,[1]Tabliza!$Q$3:$S$103,3))</f>
        <v/>
      </c>
      <c r="V35" s="14" t="s">
        <v>22</v>
      </c>
      <c r="W35" s="105" t="s">
        <v>22</v>
      </c>
      <c r="X35" s="106">
        <f t="shared" si="0"/>
        <v>202</v>
      </c>
      <c r="Y35" s="107"/>
      <c r="Z35" s="18"/>
    </row>
    <row r="36" spans="1:26" ht="12.55" customHeight="1" x14ac:dyDescent="0.3">
      <c r="A36" s="66" t="s">
        <v>155</v>
      </c>
      <c r="B36" s="68" t="s">
        <v>26</v>
      </c>
      <c r="C36" s="121">
        <v>126</v>
      </c>
      <c r="D36" s="134" t="s">
        <v>45</v>
      </c>
      <c r="E36" s="20">
        <f t="shared" si="1"/>
        <v>28</v>
      </c>
      <c r="F36" s="52">
        <v>10.199999999999999</v>
      </c>
      <c r="G36" s="104">
        <f>IF(F36="","",VLOOKUP(F36,[1]Tabliza!$N$3:$S$103,6,1))</f>
        <v>30</v>
      </c>
      <c r="H36" s="55">
        <v>163</v>
      </c>
      <c r="I36" s="104">
        <f>IF(H36="","",VLOOKUP(H36,[1]Tabliza!$T$3:$Y$103,6))</f>
        <v>31</v>
      </c>
      <c r="J36" s="56">
        <v>30</v>
      </c>
      <c r="K36" s="104">
        <f>IF(J36="","",VLOOKUP(J36,[1]Tabliza!$U$3:$Y$103,5))</f>
        <v>41</v>
      </c>
      <c r="L36" s="54">
        <v>12</v>
      </c>
      <c r="M36" s="104">
        <f>IF(L36="","",VLOOKUP(L36,[1]Tabliza!$V$3:$Y$103,4))</f>
        <v>34</v>
      </c>
      <c r="N36" s="50">
        <v>0</v>
      </c>
      <c r="O36" s="104">
        <f>IF(N36="","",VLOOKUP(N36,[1]Tabliza!$W$3:$Y$103,3,1))</f>
        <v>0</v>
      </c>
      <c r="P36" s="50">
        <v>49</v>
      </c>
      <c r="Q36" s="104">
        <f>IF(P36="","",VLOOKUP(P36,[1]Tabliza!$X$3:$Y$103,2))</f>
        <v>48</v>
      </c>
      <c r="R36" s="14" t="s">
        <v>22</v>
      </c>
      <c r="S36" s="105" t="s">
        <v>22</v>
      </c>
      <c r="T36" s="48"/>
      <c r="U36" s="104" t="str">
        <f>IF(T36="","",VLOOKUP(T36,[1]Tabliza!$Q$3:$S$103,3))</f>
        <v/>
      </c>
      <c r="V36" s="14" t="s">
        <v>22</v>
      </c>
      <c r="W36" s="105" t="s">
        <v>22</v>
      </c>
      <c r="X36" s="106">
        <f t="shared" si="0"/>
        <v>184</v>
      </c>
      <c r="Y36" s="107"/>
      <c r="Z36" s="18"/>
    </row>
    <row r="37" spans="1:26" ht="12.55" customHeight="1" x14ac:dyDescent="0.3">
      <c r="A37" s="66" t="s">
        <v>156</v>
      </c>
      <c r="B37" s="68" t="s">
        <v>29</v>
      </c>
      <c r="C37" s="123">
        <v>126</v>
      </c>
      <c r="D37" s="134" t="s">
        <v>157</v>
      </c>
      <c r="E37" s="20">
        <f t="shared" si="1"/>
        <v>29</v>
      </c>
      <c r="F37" s="52">
        <v>9.1999999999999993</v>
      </c>
      <c r="G37" s="104">
        <f>IF(F37="","",VLOOKUP(F37,[1]Tabliza!$N$3:$S$103,6,1))</f>
        <v>58</v>
      </c>
      <c r="H37" s="50">
        <v>182</v>
      </c>
      <c r="I37" s="104">
        <f>IF(H37="","",VLOOKUP(H37,[1]Tabliza!$T$3:$Y$103,6))</f>
        <v>41</v>
      </c>
      <c r="J37" s="56">
        <v>40</v>
      </c>
      <c r="K37" s="104">
        <f>IF(J37="","",VLOOKUP(J37,[1]Tabliza!$U$3:$Y$103,5))</f>
        <v>60</v>
      </c>
      <c r="L37" s="54">
        <v>13</v>
      </c>
      <c r="M37" s="104">
        <f>IF(L37="","",VLOOKUP(L37,[1]Tabliza!$V$3:$Y$103,4))</f>
        <v>36</v>
      </c>
      <c r="N37" s="50">
        <v>21</v>
      </c>
      <c r="O37" s="104">
        <f>IF(N37="","",VLOOKUP(N37,[1]Tabliza!$W$3:$Y$103,3,1))</f>
        <v>31</v>
      </c>
      <c r="P37" s="50">
        <v>56</v>
      </c>
      <c r="Q37" s="104">
        <f>IF(P37="","",VLOOKUP(P37,[1]Tabliza!$X$3:$Y$103,2))</f>
        <v>62</v>
      </c>
      <c r="R37" s="14" t="s">
        <v>22</v>
      </c>
      <c r="S37" s="105" t="s">
        <v>22</v>
      </c>
      <c r="T37" s="14" t="s">
        <v>22</v>
      </c>
      <c r="U37" s="105" t="s">
        <v>22</v>
      </c>
      <c r="V37" s="48"/>
      <c r="W37" s="109" t="str">
        <f>IF(V37="","",VLOOKUP(V37,[1]Tabliza!$R$3:$S$103,2))</f>
        <v/>
      </c>
      <c r="X37" s="106">
        <f t="shared" si="0"/>
        <v>288</v>
      </c>
      <c r="Y37" s="110">
        <f>IF(SUM(X33:X40)=0,"",SUM(X33:X40))</f>
        <v>1695</v>
      </c>
      <c r="Z37" s="22">
        <f>IF(Y37="","",RANK(Y37,$Y$9:$Y$56,0))</f>
        <v>6</v>
      </c>
    </row>
    <row r="38" spans="1:26" ht="12.55" customHeight="1" x14ac:dyDescent="0.3">
      <c r="A38" s="44" t="s">
        <v>158</v>
      </c>
      <c r="B38" s="68" t="s">
        <v>48</v>
      </c>
      <c r="C38" s="121">
        <v>126</v>
      </c>
      <c r="D38" s="45" t="s">
        <v>65</v>
      </c>
      <c r="E38" s="20">
        <f t="shared" si="1"/>
        <v>30</v>
      </c>
      <c r="F38" s="46">
        <v>9.4</v>
      </c>
      <c r="G38" s="104">
        <f>IF(F38="","",VLOOKUP(F38,[1]Tabliza!$N$3:$S$103,6,1))</f>
        <v>52</v>
      </c>
      <c r="H38" s="50">
        <v>191</v>
      </c>
      <c r="I38" s="104">
        <f>IF(H38="","",VLOOKUP(H38,[1]Tabliza!$T$3:$Y$103,6))</f>
        <v>45</v>
      </c>
      <c r="J38" s="48">
        <v>32.5</v>
      </c>
      <c r="K38" s="104">
        <f>IF(J38="","",VLOOKUP(J38,[1]Tabliza!$U$3:$Y$103,5))</f>
        <v>45</v>
      </c>
      <c r="L38" s="57">
        <v>7</v>
      </c>
      <c r="M38" s="104">
        <f>IF(L38="","",VLOOKUP(L38,[1]Tabliza!$V$3:$Y$103,4))</f>
        <v>24</v>
      </c>
      <c r="N38" s="50">
        <v>3</v>
      </c>
      <c r="O38" s="104">
        <f>IF(N38="","",VLOOKUP(N38,[1]Tabliza!$W$3:$Y$103,3,1))</f>
        <v>6</v>
      </c>
      <c r="P38" s="50">
        <v>45</v>
      </c>
      <c r="Q38" s="104">
        <f>IF(P38="","",VLOOKUP(P38,[1]Tabliza!$X$3:$Y$103,2))</f>
        <v>40</v>
      </c>
      <c r="R38" s="14" t="s">
        <v>22</v>
      </c>
      <c r="S38" s="105" t="s">
        <v>22</v>
      </c>
      <c r="T38" s="14" t="s">
        <v>22</v>
      </c>
      <c r="U38" s="105" t="s">
        <v>22</v>
      </c>
      <c r="V38" s="48"/>
      <c r="W38" s="109" t="str">
        <f>IF(V38="","",VLOOKUP(V38,[1]Tabliza!$R$3:$S$103,2))</f>
        <v/>
      </c>
      <c r="X38" s="106">
        <f t="shared" si="0"/>
        <v>212</v>
      </c>
      <c r="Y38" s="107"/>
      <c r="Z38" s="18"/>
    </row>
    <row r="39" spans="1:26" ht="12.55" customHeight="1" x14ac:dyDescent="0.3">
      <c r="A39" s="135" t="s">
        <v>159</v>
      </c>
      <c r="B39" s="68" t="s">
        <v>35</v>
      </c>
      <c r="C39" s="121">
        <v>126</v>
      </c>
      <c r="D39" s="134" t="s">
        <v>52</v>
      </c>
      <c r="E39" s="20">
        <f t="shared" si="1"/>
        <v>31</v>
      </c>
      <c r="F39" s="52">
        <v>16.2</v>
      </c>
      <c r="G39" s="111">
        <f>IF(F39="","",VLOOKUP(F39,[1]Tabliza!$O$3:$S$103,5,1))</f>
        <v>28</v>
      </c>
      <c r="H39" s="51">
        <v>168</v>
      </c>
      <c r="I39" s="104">
        <f>IF(H39="","",VLOOKUP(H39,[1]Tabliza!$T$3:$Y$103,6))</f>
        <v>34</v>
      </c>
      <c r="J39" s="132">
        <v>46</v>
      </c>
      <c r="K39" s="104">
        <f>IF(J39="","",VLOOKUP(J39,[1]Tabliza!$U$3:$Y$103,5))</f>
        <v>72</v>
      </c>
      <c r="L39" s="54">
        <v>15.5</v>
      </c>
      <c r="M39" s="104">
        <f>IF(L39="","",VLOOKUP(L39,[1]Tabliza!$V$3:$Y$103,4))</f>
        <v>40</v>
      </c>
      <c r="N39" s="50">
        <v>8</v>
      </c>
      <c r="O39" s="104">
        <f>IF(N39="","",VLOOKUP(N39,[1]Tabliza!$W$3:$Y$103,3,1))</f>
        <v>16</v>
      </c>
      <c r="P39" s="50">
        <v>37</v>
      </c>
      <c r="Q39" s="104">
        <f>IF(P39="","",VLOOKUP(P39,[1]Tabliza!$X$3:$Y$103,2))</f>
        <v>24</v>
      </c>
      <c r="R39" s="14" t="s">
        <v>22</v>
      </c>
      <c r="S39" s="105" t="s">
        <v>22</v>
      </c>
      <c r="T39" s="14" t="s">
        <v>22</v>
      </c>
      <c r="U39" s="105" t="s">
        <v>22</v>
      </c>
      <c r="V39" s="48"/>
      <c r="W39" s="109" t="str">
        <f>IF(V39="","",VLOOKUP(V39,[1]Tabliza!$R$3:$S$103,2))</f>
        <v/>
      </c>
      <c r="X39" s="106">
        <f t="shared" si="0"/>
        <v>214</v>
      </c>
      <c r="Y39" s="107"/>
      <c r="Z39" s="18"/>
    </row>
    <row r="40" spans="1:26" ht="12.55" customHeight="1" thickBot="1" x14ac:dyDescent="0.35">
      <c r="A40" s="136" t="s">
        <v>160</v>
      </c>
      <c r="B40" s="69" t="s">
        <v>35</v>
      </c>
      <c r="C40" s="124">
        <v>126</v>
      </c>
      <c r="D40" s="137" t="s">
        <v>52</v>
      </c>
      <c r="E40" s="26">
        <f t="shared" si="1"/>
        <v>32</v>
      </c>
      <c r="F40" s="138">
        <v>15.4</v>
      </c>
      <c r="G40" s="113">
        <f>IF(F40="","",VLOOKUP(F40,[1]Tabliza!$O$3:$S$103,5,1))</f>
        <v>38</v>
      </c>
      <c r="H40" s="60">
        <v>162</v>
      </c>
      <c r="I40" s="113">
        <f>IF(H40="","",VLOOKUP(H40,[1]Tabliza!$T$3:$Y$103,6))</f>
        <v>31</v>
      </c>
      <c r="J40" s="133">
        <v>22.7</v>
      </c>
      <c r="K40" s="113">
        <f>IF(J40="","",VLOOKUP(J40,[1]Tabliza!$U$3:$Y$103,5))</f>
        <v>29</v>
      </c>
      <c r="L40" s="62">
        <v>16</v>
      </c>
      <c r="M40" s="113">
        <f>IF(L40="","",VLOOKUP(L40,[1]Tabliza!$V$3:$Y$103,4))</f>
        <v>42</v>
      </c>
      <c r="N40" s="60">
        <v>3</v>
      </c>
      <c r="O40" s="113">
        <f>IF(N40="","",VLOOKUP(N40,[1]Tabliza!$W$3:$Y$103,3,1))</f>
        <v>6</v>
      </c>
      <c r="P40" s="60">
        <v>44</v>
      </c>
      <c r="Q40" s="113">
        <f>IF(P40="","",VLOOKUP(P40,[1]Tabliza!$X$3:$Y$103,2))</f>
        <v>38</v>
      </c>
      <c r="R40" s="29" t="s">
        <v>22</v>
      </c>
      <c r="S40" s="114" t="s">
        <v>22</v>
      </c>
      <c r="T40" s="29" t="s">
        <v>22</v>
      </c>
      <c r="U40" s="114" t="s">
        <v>22</v>
      </c>
      <c r="V40" s="61"/>
      <c r="W40" s="115" t="str">
        <f>IF(V40="","",VLOOKUP(V40,[1]Tabliza!$R$3:$S$103,2))</f>
        <v/>
      </c>
      <c r="X40" s="116">
        <f t="shared" si="0"/>
        <v>184</v>
      </c>
      <c r="Y40" s="117"/>
      <c r="Z40" s="33"/>
    </row>
    <row r="41" spans="1:26" ht="12.55" customHeight="1" x14ac:dyDescent="0.3">
      <c r="A41" s="44" t="s">
        <v>161</v>
      </c>
      <c r="B41" s="23" t="s">
        <v>20</v>
      </c>
      <c r="C41" s="68">
        <v>127</v>
      </c>
      <c r="D41" s="45" t="s">
        <v>43</v>
      </c>
      <c r="E41" s="12">
        <f t="shared" si="1"/>
        <v>33</v>
      </c>
      <c r="F41" s="46">
        <v>9.8000000000000007</v>
      </c>
      <c r="G41" s="104">
        <f>IF(F41="","",VLOOKUP(F41,[1]Tabliza!$N$3:$S$103,6,1))</f>
        <v>40</v>
      </c>
      <c r="H41" s="53">
        <v>172</v>
      </c>
      <c r="I41" s="104">
        <f>IF(H41="","",VLOOKUP(H41,[1]Tabliza!$T$3:$Y$103,6))</f>
        <v>36</v>
      </c>
      <c r="J41" s="48">
        <v>20.3</v>
      </c>
      <c r="K41" s="104">
        <f>IF(J41="","",VLOOKUP(J41,[1]Tabliza!$U$3:$Y$103,5))</f>
        <v>24</v>
      </c>
      <c r="L41" s="49">
        <v>20</v>
      </c>
      <c r="M41" s="104">
        <f>IF(L41="","",VLOOKUP(L41,[1]Tabliza!$V$3:$Y$103,4))</f>
        <v>50</v>
      </c>
      <c r="N41" s="50">
        <v>24</v>
      </c>
      <c r="O41" s="104">
        <f>IF(N41="","",VLOOKUP(N41,[1]Tabliza!$W$3:$Y$103,3,1))</f>
        <v>34</v>
      </c>
      <c r="P41" s="50">
        <v>56</v>
      </c>
      <c r="Q41" s="104">
        <f>IF(P41="","",VLOOKUP(P41,[1]Tabliza!$X$3:$Y$103,2))</f>
        <v>62</v>
      </c>
      <c r="R41" s="48"/>
      <c r="S41" s="104" t="str">
        <f>IF(R41="","",VLOOKUP(R41,[1]Tabliza!$P$3:$S$103,4))</f>
        <v/>
      </c>
      <c r="T41" s="14" t="s">
        <v>22</v>
      </c>
      <c r="U41" s="105" t="s">
        <v>22</v>
      </c>
      <c r="V41" s="14" t="s">
        <v>22</v>
      </c>
      <c r="W41" s="105" t="s">
        <v>22</v>
      </c>
      <c r="X41" s="106">
        <f t="shared" si="0"/>
        <v>246</v>
      </c>
      <c r="Y41" s="107"/>
      <c r="Z41" s="18"/>
    </row>
    <row r="42" spans="1:26" ht="12.55" customHeight="1" x14ac:dyDescent="0.3">
      <c r="A42" s="44" t="s">
        <v>162</v>
      </c>
      <c r="B42" s="23" t="s">
        <v>20</v>
      </c>
      <c r="C42" s="68">
        <v>127</v>
      </c>
      <c r="D42" s="45" t="s">
        <v>41</v>
      </c>
      <c r="E42" s="20">
        <f t="shared" si="1"/>
        <v>34</v>
      </c>
      <c r="F42" s="52">
        <v>10</v>
      </c>
      <c r="G42" s="104">
        <f>IF(F42="","",VLOOKUP(F42,[1]Tabliza!$N$3:$S$103,6,1))</f>
        <v>34</v>
      </c>
      <c r="H42" s="53">
        <v>170</v>
      </c>
      <c r="I42" s="104">
        <f>IF(H42="","",VLOOKUP(H42,[1]Tabliza!$T$3:$Y$103,6))</f>
        <v>35</v>
      </c>
      <c r="J42" s="56">
        <v>20.3</v>
      </c>
      <c r="K42" s="104">
        <f>IF(J42="","",VLOOKUP(J42,[1]Tabliza!$U$3:$Y$103,5))</f>
        <v>24</v>
      </c>
      <c r="L42" s="54">
        <v>15</v>
      </c>
      <c r="M42" s="104">
        <f>IF(L42="","",VLOOKUP(L42,[1]Tabliza!$V$3:$Y$103,4))</f>
        <v>40</v>
      </c>
      <c r="N42" s="50">
        <v>12</v>
      </c>
      <c r="O42" s="104">
        <f>IF(N42="","",VLOOKUP(N42,[1]Tabliza!$W$3:$Y$103,3,1))</f>
        <v>22</v>
      </c>
      <c r="P42" s="50">
        <v>44</v>
      </c>
      <c r="Q42" s="104">
        <f>IF(P42="","",VLOOKUP(P42,[1]Tabliza!$X$3:$Y$103,2))</f>
        <v>38</v>
      </c>
      <c r="R42" s="48"/>
      <c r="S42" s="104" t="str">
        <f>IF(R42="","",VLOOKUP(R42,[1]Tabliza!$P$3:$S$103,4))</f>
        <v/>
      </c>
      <c r="T42" s="14" t="s">
        <v>22</v>
      </c>
      <c r="U42" s="105" t="s">
        <v>22</v>
      </c>
      <c r="V42" s="14" t="s">
        <v>22</v>
      </c>
      <c r="W42" s="105" t="s">
        <v>22</v>
      </c>
      <c r="X42" s="106">
        <f t="shared" si="0"/>
        <v>193</v>
      </c>
      <c r="Y42" s="107"/>
      <c r="Z42" s="18"/>
    </row>
    <row r="43" spans="1:26" ht="12.55" customHeight="1" x14ac:dyDescent="0.3">
      <c r="A43" s="44" t="s">
        <v>163</v>
      </c>
      <c r="B43" s="23" t="s">
        <v>38</v>
      </c>
      <c r="C43" s="68">
        <v>127</v>
      </c>
      <c r="D43" s="45" t="s">
        <v>82</v>
      </c>
      <c r="E43" s="20">
        <f t="shared" si="1"/>
        <v>35</v>
      </c>
      <c r="F43" s="52">
        <v>9.9</v>
      </c>
      <c r="G43" s="104">
        <f>IF(F43="","",VLOOKUP(F43,[1]Tabliza!$N$3:$S$103,6,1))</f>
        <v>37</v>
      </c>
      <c r="H43" s="53">
        <v>187</v>
      </c>
      <c r="I43" s="104">
        <f>IF(H43="","",VLOOKUP(H43,[1]Tabliza!$T$3:$Y$103,6))</f>
        <v>43</v>
      </c>
      <c r="J43" s="56">
        <v>13.3</v>
      </c>
      <c r="K43" s="104">
        <f>IF(J43="","",VLOOKUP(J43,[1]Tabliza!$U$3:$Y$103,5))</f>
        <v>14</v>
      </c>
      <c r="L43" s="49">
        <v>17</v>
      </c>
      <c r="M43" s="104">
        <f>IF(L43="","",VLOOKUP(L43,[1]Tabliza!$V$3:$Y$103,4))</f>
        <v>44</v>
      </c>
      <c r="N43" s="50">
        <v>20</v>
      </c>
      <c r="O43" s="104">
        <f>IF(N43="","",VLOOKUP(N43,[1]Tabliza!$W$3:$Y$103,3,1))</f>
        <v>30</v>
      </c>
      <c r="P43" s="50">
        <v>59</v>
      </c>
      <c r="Q43" s="104">
        <f>IF(P43="","",VLOOKUP(P43,[1]Tabliza!$X$3:$Y$103,2))</f>
        <v>68</v>
      </c>
      <c r="R43" s="14" t="s">
        <v>22</v>
      </c>
      <c r="S43" s="105" t="s">
        <v>22</v>
      </c>
      <c r="T43" s="48"/>
      <c r="U43" s="104" t="str">
        <f>IF(T43="","",VLOOKUP(T43,[1]Tabliza!$Q$3:$S$103,3))</f>
        <v/>
      </c>
      <c r="V43" s="14" t="s">
        <v>22</v>
      </c>
      <c r="W43" s="105" t="s">
        <v>22</v>
      </c>
      <c r="X43" s="106">
        <f t="shared" si="0"/>
        <v>236</v>
      </c>
      <c r="Y43" s="107"/>
      <c r="Z43" s="18"/>
    </row>
    <row r="44" spans="1:26" ht="12.55" customHeight="1" x14ac:dyDescent="0.3">
      <c r="A44" s="44" t="s">
        <v>164</v>
      </c>
      <c r="B44" s="23" t="s">
        <v>26</v>
      </c>
      <c r="C44" s="68">
        <v>127</v>
      </c>
      <c r="D44" s="45" t="s">
        <v>59</v>
      </c>
      <c r="E44" s="20">
        <f t="shared" si="1"/>
        <v>36</v>
      </c>
      <c r="F44" s="52">
        <v>9.6</v>
      </c>
      <c r="G44" s="104">
        <f>IF(F44="","",VLOOKUP(F44,[1]Tabliza!$N$3:$S$103,6,1))</f>
        <v>46</v>
      </c>
      <c r="H44" s="55">
        <v>167</v>
      </c>
      <c r="I44" s="104">
        <f>IF(H44="","",VLOOKUP(H44,[1]Tabliza!$T$3:$Y$103,6))</f>
        <v>33</v>
      </c>
      <c r="J44" s="56">
        <v>21.9</v>
      </c>
      <c r="K44" s="104">
        <f>IF(J44="","",VLOOKUP(J44,[1]Tabliza!$U$3:$Y$103,5))</f>
        <v>28</v>
      </c>
      <c r="L44" s="54">
        <v>4</v>
      </c>
      <c r="M44" s="104">
        <f>IF(L44="","",VLOOKUP(L44,[1]Tabliza!$V$3:$Y$103,4))</f>
        <v>18</v>
      </c>
      <c r="N44" s="50">
        <v>8</v>
      </c>
      <c r="O44" s="104">
        <f>IF(N44="","",VLOOKUP(N44,[1]Tabliza!$W$3:$Y$103,3,1))</f>
        <v>16</v>
      </c>
      <c r="P44" s="50">
        <v>41</v>
      </c>
      <c r="Q44" s="104">
        <f>IF(P44="","",VLOOKUP(P44,[1]Tabliza!$X$3:$Y$103,2))</f>
        <v>32</v>
      </c>
      <c r="R44" s="14" t="s">
        <v>22</v>
      </c>
      <c r="S44" s="105" t="s">
        <v>22</v>
      </c>
      <c r="T44" s="48"/>
      <c r="U44" s="104" t="str">
        <f>IF(T44="","",VLOOKUP(T44,[1]Tabliza!$Q$3:$S$103,3))</f>
        <v/>
      </c>
      <c r="V44" s="14" t="s">
        <v>22</v>
      </c>
      <c r="W44" s="105" t="s">
        <v>22</v>
      </c>
      <c r="X44" s="106">
        <f t="shared" si="0"/>
        <v>173</v>
      </c>
      <c r="Y44" s="107"/>
      <c r="Z44" s="18"/>
    </row>
    <row r="45" spans="1:26" ht="12.55" customHeight="1" x14ac:dyDescent="0.3">
      <c r="A45" s="44" t="s">
        <v>165</v>
      </c>
      <c r="B45" s="23" t="s">
        <v>29</v>
      </c>
      <c r="C45" s="120">
        <v>127</v>
      </c>
      <c r="D45" s="45" t="s">
        <v>166</v>
      </c>
      <c r="E45" s="20">
        <f t="shared" si="1"/>
        <v>37</v>
      </c>
      <c r="F45" s="52">
        <v>8.8000000000000007</v>
      </c>
      <c r="G45" s="104">
        <f>IF(F45="","",VLOOKUP(F45,[1]Tabliza!$N$3:$S$103,6,1))</f>
        <v>70</v>
      </c>
      <c r="H45" s="55">
        <v>218</v>
      </c>
      <c r="I45" s="104">
        <f>IF(H45="","",VLOOKUP(H45,[1]Tabliza!$T$3:$Y$103,6))</f>
        <v>68</v>
      </c>
      <c r="J45" s="56">
        <v>33.5</v>
      </c>
      <c r="K45" s="104">
        <f>IF(J45="","",VLOOKUP(J45,[1]Tabliza!$U$3:$Y$103,5))</f>
        <v>47</v>
      </c>
      <c r="L45" s="54">
        <v>32</v>
      </c>
      <c r="M45" s="104">
        <f>IF(L45="","",VLOOKUP(L45,[1]Tabliza!$V$3:$Y$103,4))</f>
        <v>74</v>
      </c>
      <c r="N45" s="50">
        <v>15</v>
      </c>
      <c r="O45" s="104">
        <f>IF(N45="","",VLOOKUP(N45,[1]Tabliza!$W$3:$Y$103,3,1))</f>
        <v>25</v>
      </c>
      <c r="P45" s="50">
        <v>56</v>
      </c>
      <c r="Q45" s="104">
        <f>IF(P45="","",VLOOKUP(P45,[1]Tabliza!$X$3:$Y$103,2))</f>
        <v>62</v>
      </c>
      <c r="R45" s="14" t="s">
        <v>22</v>
      </c>
      <c r="S45" s="105" t="s">
        <v>22</v>
      </c>
      <c r="T45" s="14" t="s">
        <v>22</v>
      </c>
      <c r="U45" s="105" t="s">
        <v>22</v>
      </c>
      <c r="V45" s="48"/>
      <c r="W45" s="109" t="str">
        <f>IF(V45="","",VLOOKUP(V45,[1]Tabliza!$R$3:$S$103,2))</f>
        <v/>
      </c>
      <c r="X45" s="106">
        <f t="shared" si="0"/>
        <v>346</v>
      </c>
      <c r="Y45" s="110">
        <f>IF(SUM(X41:X48)=0,"",SUM(X41:X48))</f>
        <v>1913</v>
      </c>
      <c r="Z45" s="22">
        <f>IF(Y45="","",RANK(Y45,$Y$9:$Y$56,0))</f>
        <v>4</v>
      </c>
    </row>
    <row r="46" spans="1:26" ht="12.55" customHeight="1" x14ac:dyDescent="0.3">
      <c r="A46" s="44" t="s">
        <v>167</v>
      </c>
      <c r="B46" s="23" t="s">
        <v>48</v>
      </c>
      <c r="C46" s="68">
        <v>127</v>
      </c>
      <c r="D46" s="45" t="s">
        <v>49</v>
      </c>
      <c r="E46" s="20">
        <f t="shared" si="1"/>
        <v>38</v>
      </c>
      <c r="F46" s="46">
        <v>9.1</v>
      </c>
      <c r="G46" s="104">
        <f>IF(F46="","",VLOOKUP(F46,[1]Tabliza!$N$3:$S$103,6,1))</f>
        <v>61</v>
      </c>
      <c r="H46" s="50">
        <v>201</v>
      </c>
      <c r="I46" s="104">
        <f>IF(H46="","",VLOOKUP(H46,[1]Tabliza!$T$3:$Y$103,6))</f>
        <v>51</v>
      </c>
      <c r="J46" s="48">
        <v>25</v>
      </c>
      <c r="K46" s="104">
        <f>IF(J46="","",VLOOKUP(J46,[1]Tabliza!$U$3:$Y$103,5))</f>
        <v>33</v>
      </c>
      <c r="L46" s="57">
        <v>15</v>
      </c>
      <c r="M46" s="104">
        <f>IF(L46="","",VLOOKUP(L46,[1]Tabliza!$V$3:$Y$103,4))</f>
        <v>40</v>
      </c>
      <c r="N46" s="50">
        <v>17</v>
      </c>
      <c r="O46" s="104">
        <f>IF(N46="","",VLOOKUP(N46,[1]Tabliza!$W$3:$Y$103,3,1))</f>
        <v>27</v>
      </c>
      <c r="P46" s="50">
        <v>56</v>
      </c>
      <c r="Q46" s="104">
        <f>IF(P46="","",VLOOKUP(P46,[1]Tabliza!$X$3:$Y$103,2))</f>
        <v>62</v>
      </c>
      <c r="R46" s="14" t="s">
        <v>22</v>
      </c>
      <c r="S46" s="105" t="s">
        <v>22</v>
      </c>
      <c r="T46" s="14" t="s">
        <v>22</v>
      </c>
      <c r="U46" s="105" t="s">
        <v>22</v>
      </c>
      <c r="V46" s="48"/>
      <c r="W46" s="109" t="str">
        <f>IF(V46="","",VLOOKUP(V46,[1]Tabliza!$R$3:$S$103,2))</f>
        <v/>
      </c>
      <c r="X46" s="106">
        <f t="shared" si="0"/>
        <v>274</v>
      </c>
      <c r="Y46" s="107"/>
      <c r="Z46" s="18"/>
    </row>
    <row r="47" spans="1:26" ht="12.55" customHeight="1" x14ac:dyDescent="0.3">
      <c r="A47" s="44" t="s">
        <v>168</v>
      </c>
      <c r="B47" s="23" t="s">
        <v>35</v>
      </c>
      <c r="C47" s="68">
        <v>127</v>
      </c>
      <c r="D47" s="45" t="s">
        <v>52</v>
      </c>
      <c r="E47" s="20">
        <f t="shared" si="1"/>
        <v>39</v>
      </c>
      <c r="F47" s="52">
        <v>14.1</v>
      </c>
      <c r="G47" s="111">
        <f>IF(F47="","",VLOOKUP(F47,[1]Tabliza!$O$3:$S$103,5,1))</f>
        <v>64</v>
      </c>
      <c r="H47" s="51">
        <v>235</v>
      </c>
      <c r="I47" s="104">
        <f>IF(H47="","",VLOOKUP(H47,[1]Tabliza!$T$3:$Y$103,6))</f>
        <v>85</v>
      </c>
      <c r="J47" s="132">
        <v>31</v>
      </c>
      <c r="K47" s="104">
        <f>IF(J47="","",VLOOKUP(J47,[1]Tabliza!$U$3:$Y$103,5))</f>
        <v>43</v>
      </c>
      <c r="L47" s="54">
        <v>9</v>
      </c>
      <c r="M47" s="104">
        <f>IF(L47="","",VLOOKUP(L47,[1]Tabliza!$V$3:$Y$103,4))</f>
        <v>28</v>
      </c>
      <c r="N47" s="50">
        <v>4</v>
      </c>
      <c r="O47" s="104">
        <f>IF(N47="","",VLOOKUP(N47,[1]Tabliza!$W$3:$Y$103,3,1))</f>
        <v>8</v>
      </c>
      <c r="P47" s="50">
        <v>38</v>
      </c>
      <c r="Q47" s="104">
        <f>IF(P47="","",VLOOKUP(P47,[1]Tabliza!$X$3:$Y$103,2))</f>
        <v>26</v>
      </c>
      <c r="R47" s="14" t="s">
        <v>22</v>
      </c>
      <c r="S47" s="105" t="s">
        <v>22</v>
      </c>
      <c r="T47" s="14" t="s">
        <v>22</v>
      </c>
      <c r="U47" s="105" t="s">
        <v>22</v>
      </c>
      <c r="V47" s="48"/>
      <c r="W47" s="109" t="str">
        <f>IF(V47="","",VLOOKUP(V47,[1]Tabliza!$R$3:$S$103,2))</f>
        <v/>
      </c>
      <c r="X47" s="106">
        <f t="shared" si="0"/>
        <v>254</v>
      </c>
      <c r="Y47" s="107"/>
      <c r="Z47" s="18"/>
    </row>
    <row r="48" spans="1:26" ht="12.55" customHeight="1" thickBot="1" x14ac:dyDescent="0.35">
      <c r="A48" s="58" t="s">
        <v>169</v>
      </c>
      <c r="B48" s="25" t="s">
        <v>35</v>
      </c>
      <c r="C48" s="69">
        <v>127</v>
      </c>
      <c r="D48" s="25" t="s">
        <v>77</v>
      </c>
      <c r="E48" s="26">
        <f t="shared" si="1"/>
        <v>40</v>
      </c>
      <c r="F48" s="59">
        <v>15.7</v>
      </c>
      <c r="G48" s="113">
        <f>IF(F48="","",VLOOKUP(F48,[1]Tabliza!$O$3:$S$103,5,1))</f>
        <v>33</v>
      </c>
      <c r="H48" s="60">
        <v>181</v>
      </c>
      <c r="I48" s="113">
        <f>IF(H48="","",VLOOKUP(H48,[1]Tabliza!$T$3:$Y$103,6))</f>
        <v>40</v>
      </c>
      <c r="J48" s="133">
        <v>37</v>
      </c>
      <c r="K48" s="113">
        <f>IF(J48="","",VLOOKUP(J48,[1]Tabliza!$U$3:$Y$103,5))</f>
        <v>54</v>
      </c>
      <c r="L48" s="62">
        <v>2</v>
      </c>
      <c r="M48" s="113">
        <f>IF(L48="","",VLOOKUP(L48,[1]Tabliza!$V$3:$Y$103,4))</f>
        <v>14</v>
      </c>
      <c r="N48" s="60">
        <v>3</v>
      </c>
      <c r="O48" s="113">
        <f>IF(N48="","",VLOOKUP(N48,[1]Tabliza!$W$3:$Y$103,3,1))</f>
        <v>6</v>
      </c>
      <c r="P48" s="60">
        <v>47</v>
      </c>
      <c r="Q48" s="113">
        <f>IF(P48="","",VLOOKUP(P48,[1]Tabliza!$X$3:$Y$103,2))</f>
        <v>44</v>
      </c>
      <c r="R48" s="29" t="s">
        <v>22</v>
      </c>
      <c r="S48" s="114" t="s">
        <v>22</v>
      </c>
      <c r="T48" s="29" t="s">
        <v>22</v>
      </c>
      <c r="U48" s="114" t="s">
        <v>22</v>
      </c>
      <c r="V48" s="61"/>
      <c r="W48" s="115" t="str">
        <f>IF(V48="","",VLOOKUP(V48,[1]Tabliza!$R$3:$S$103,2))</f>
        <v/>
      </c>
      <c r="X48" s="116">
        <f t="shared" si="0"/>
        <v>191</v>
      </c>
      <c r="Y48" s="117"/>
      <c r="Z48" s="33"/>
    </row>
    <row r="49" spans="1:26" ht="12.55" customHeight="1" x14ac:dyDescent="0.3">
      <c r="A49" s="44" t="s">
        <v>170</v>
      </c>
      <c r="B49" s="23" t="s">
        <v>20</v>
      </c>
      <c r="C49" s="68">
        <v>135</v>
      </c>
      <c r="D49" s="45" t="s">
        <v>57</v>
      </c>
      <c r="E49" s="12">
        <f t="shared" si="1"/>
        <v>41</v>
      </c>
      <c r="F49" s="46">
        <v>10.3</v>
      </c>
      <c r="G49" s="104">
        <f>IF(F49="","",VLOOKUP(F49,[1]Tabliza!$N$3:$S$103,6,1))</f>
        <v>29</v>
      </c>
      <c r="H49" s="53">
        <v>170</v>
      </c>
      <c r="I49" s="104">
        <f>IF(H49="","",VLOOKUP(H49,[1]Tabliza!$T$3:$Y$103,6))</f>
        <v>35</v>
      </c>
      <c r="J49" s="48">
        <v>20.2</v>
      </c>
      <c r="K49" s="104">
        <f>IF(J49="","",VLOOKUP(J49,[1]Tabliza!$U$3:$Y$103,5))</f>
        <v>24</v>
      </c>
      <c r="L49" s="49">
        <v>23.5</v>
      </c>
      <c r="M49" s="104">
        <f>IF(L49="","",VLOOKUP(L49,[1]Tabliza!$V$3:$Y$103,4))</f>
        <v>56</v>
      </c>
      <c r="N49" s="50">
        <v>22</v>
      </c>
      <c r="O49" s="104">
        <f>IF(N49="","",VLOOKUP(N49,[1]Tabliza!$W$3:$Y$103,3,1))</f>
        <v>32</v>
      </c>
      <c r="P49" s="50">
        <v>48</v>
      </c>
      <c r="Q49" s="104">
        <f>IF(P49="","",VLOOKUP(P49,[1]Tabliza!$X$3:$Y$103,2))</f>
        <v>46</v>
      </c>
      <c r="R49" s="48"/>
      <c r="S49" s="104" t="str">
        <f>IF(R49="","",VLOOKUP(R49,[1]Tabliza!$P$3:$S$103,4))</f>
        <v/>
      </c>
      <c r="T49" s="14" t="s">
        <v>22</v>
      </c>
      <c r="U49" s="105" t="s">
        <v>22</v>
      </c>
      <c r="V49" s="14" t="s">
        <v>22</v>
      </c>
      <c r="W49" s="105" t="s">
        <v>22</v>
      </c>
      <c r="X49" s="106">
        <f t="shared" si="0"/>
        <v>222</v>
      </c>
      <c r="Y49" s="107"/>
      <c r="Z49" s="18"/>
    </row>
    <row r="50" spans="1:26" ht="12.55" customHeight="1" x14ac:dyDescent="0.3">
      <c r="A50" s="44" t="s">
        <v>171</v>
      </c>
      <c r="B50" s="23" t="s">
        <v>40</v>
      </c>
      <c r="C50" s="68">
        <v>135</v>
      </c>
      <c r="D50" s="45" t="s">
        <v>247</v>
      </c>
      <c r="E50" s="20">
        <f t="shared" si="1"/>
        <v>42</v>
      </c>
      <c r="F50" s="52">
        <v>10.1</v>
      </c>
      <c r="G50" s="104">
        <f>IF(F50="","",VLOOKUP(F50,[1]Tabliza!$N$3:$S$103,6,1))</f>
        <v>32</v>
      </c>
      <c r="H50" s="53">
        <v>182</v>
      </c>
      <c r="I50" s="104">
        <f>IF(H50="","",VLOOKUP(H50,[1]Tabliza!$T$3:$Y$103,6))</f>
        <v>41</v>
      </c>
      <c r="J50" s="56">
        <v>17.8</v>
      </c>
      <c r="K50" s="104">
        <f>IF(J50="","",VLOOKUP(J50,[1]Tabliza!$U$3:$Y$103,5))</f>
        <v>21</v>
      </c>
      <c r="L50" s="54">
        <v>16</v>
      </c>
      <c r="M50" s="104">
        <f>IF(L50="","",VLOOKUP(L50,[1]Tabliza!$V$3:$Y$103,4))</f>
        <v>42</v>
      </c>
      <c r="N50" s="50">
        <v>16</v>
      </c>
      <c r="O50" s="104">
        <f>IF(N50="","",VLOOKUP(N50,[1]Tabliza!$W$3:$Y$103,3,1))</f>
        <v>26</v>
      </c>
      <c r="P50" s="50">
        <v>52</v>
      </c>
      <c r="Q50" s="104">
        <f>IF(P50="","",VLOOKUP(P50,[1]Tabliza!$X$3:$Y$103,2))</f>
        <v>54</v>
      </c>
      <c r="R50" s="48"/>
      <c r="S50" s="104" t="str">
        <f>IF(R50="","",VLOOKUP(R50,[1]Tabliza!$P$3:$S$103,4))</f>
        <v/>
      </c>
      <c r="T50" s="14" t="s">
        <v>22</v>
      </c>
      <c r="U50" s="105" t="s">
        <v>22</v>
      </c>
      <c r="V50" s="14" t="s">
        <v>22</v>
      </c>
      <c r="W50" s="105" t="s">
        <v>22</v>
      </c>
      <c r="X50" s="106">
        <f t="shared" si="0"/>
        <v>216</v>
      </c>
      <c r="Y50" s="107"/>
      <c r="Z50" s="18"/>
    </row>
    <row r="51" spans="1:26" ht="12.55" customHeight="1" x14ac:dyDescent="0.3">
      <c r="A51" s="44" t="s">
        <v>172</v>
      </c>
      <c r="B51" s="23" t="s">
        <v>26</v>
      </c>
      <c r="C51" s="68">
        <v>135</v>
      </c>
      <c r="D51" s="45" t="s">
        <v>45</v>
      </c>
      <c r="E51" s="20">
        <f t="shared" si="1"/>
        <v>43</v>
      </c>
      <c r="F51" s="52">
        <v>9</v>
      </c>
      <c r="G51" s="104">
        <f>IF(F51="","",VLOOKUP(F51,[1]Tabliza!$N$3:$S$103,6,1))</f>
        <v>64</v>
      </c>
      <c r="H51" s="53">
        <v>194</v>
      </c>
      <c r="I51" s="104">
        <f>IF(H51="","",VLOOKUP(H51,[1]Tabliza!$T$3:$Y$103,6))</f>
        <v>47</v>
      </c>
      <c r="J51" s="56">
        <v>22</v>
      </c>
      <c r="K51" s="104">
        <f>IF(J51="","",VLOOKUP(J51,[1]Tabliza!$U$3:$Y$103,5))</f>
        <v>28</v>
      </c>
      <c r="L51" s="49">
        <v>15</v>
      </c>
      <c r="M51" s="104">
        <f>IF(L51="","",VLOOKUP(L51,[1]Tabliza!$V$3:$Y$103,4))</f>
        <v>40</v>
      </c>
      <c r="N51" s="50">
        <v>26</v>
      </c>
      <c r="O51" s="104">
        <f>IF(N51="","",VLOOKUP(N51,[1]Tabliza!$W$3:$Y$103,3,1))</f>
        <v>36</v>
      </c>
      <c r="P51" s="50">
        <v>65</v>
      </c>
      <c r="Q51" s="104">
        <f>IF(P51="","",VLOOKUP(P51,[1]Tabliza!$X$3:$Y$103,2))</f>
        <v>80</v>
      </c>
      <c r="R51" s="14" t="s">
        <v>22</v>
      </c>
      <c r="S51" s="105" t="s">
        <v>22</v>
      </c>
      <c r="T51" s="48"/>
      <c r="U51" s="104" t="str">
        <f>IF(T51="","",VLOOKUP(T51,[1]Tabliza!$Q$3:$S$103,3))</f>
        <v/>
      </c>
      <c r="V51" s="14" t="s">
        <v>22</v>
      </c>
      <c r="W51" s="105" t="s">
        <v>22</v>
      </c>
      <c r="X51" s="106">
        <f t="shared" si="0"/>
        <v>295</v>
      </c>
      <c r="Y51" s="107"/>
      <c r="Z51" s="18"/>
    </row>
    <row r="52" spans="1:26" ht="12.55" customHeight="1" x14ac:dyDescent="0.3">
      <c r="A52" s="44" t="s">
        <v>173</v>
      </c>
      <c r="B52" s="23" t="s">
        <v>26</v>
      </c>
      <c r="C52" s="68">
        <v>135</v>
      </c>
      <c r="D52" s="45" t="s">
        <v>61</v>
      </c>
      <c r="E52" s="20">
        <f t="shared" si="1"/>
        <v>44</v>
      </c>
      <c r="F52" s="52">
        <v>10.8</v>
      </c>
      <c r="G52" s="104">
        <f>IF(F52="","",VLOOKUP(F52,[1]Tabliza!$N$3:$S$103,6,1))</f>
        <v>24</v>
      </c>
      <c r="H52" s="55">
        <v>193</v>
      </c>
      <c r="I52" s="104">
        <f>IF(H52="","",VLOOKUP(H52,[1]Tabliza!$T$3:$Y$103,6))</f>
        <v>46</v>
      </c>
      <c r="J52" s="56">
        <v>35</v>
      </c>
      <c r="K52" s="104">
        <f>IF(J52="","",VLOOKUP(J52,[1]Tabliza!$U$3:$Y$103,5))</f>
        <v>50</v>
      </c>
      <c r="L52" s="54">
        <v>13</v>
      </c>
      <c r="M52" s="104">
        <f>IF(L52="","",VLOOKUP(L52,[1]Tabliza!$V$3:$Y$103,4))</f>
        <v>36</v>
      </c>
      <c r="N52" s="50">
        <v>21</v>
      </c>
      <c r="O52" s="104">
        <f>IF(N52="","",VLOOKUP(N52,[1]Tabliza!$W$3:$Y$103,3,1))</f>
        <v>31</v>
      </c>
      <c r="P52" s="50">
        <v>51</v>
      </c>
      <c r="Q52" s="104">
        <f>IF(P52="","",VLOOKUP(P52,[1]Tabliza!$X$3:$Y$103,2))</f>
        <v>52</v>
      </c>
      <c r="R52" s="14" t="s">
        <v>22</v>
      </c>
      <c r="S52" s="105" t="s">
        <v>22</v>
      </c>
      <c r="T52" s="48"/>
      <c r="U52" s="104" t="str">
        <f>IF(T52="","",VLOOKUP(T52,[1]Tabliza!$Q$3:$S$103,3))</f>
        <v/>
      </c>
      <c r="V52" s="14" t="s">
        <v>22</v>
      </c>
      <c r="W52" s="105" t="s">
        <v>22</v>
      </c>
      <c r="X52" s="106">
        <f t="shared" si="0"/>
        <v>239</v>
      </c>
      <c r="Y52" s="107"/>
      <c r="Z52" s="18"/>
    </row>
    <row r="53" spans="1:26" ht="12.55" customHeight="1" x14ac:dyDescent="0.3">
      <c r="A53" s="44" t="s">
        <v>174</v>
      </c>
      <c r="B53" s="23" t="s">
        <v>48</v>
      </c>
      <c r="C53" s="120">
        <v>135</v>
      </c>
      <c r="D53" s="45" t="s">
        <v>175</v>
      </c>
      <c r="E53" s="20">
        <f t="shared" si="1"/>
        <v>45</v>
      </c>
      <c r="F53" s="52">
        <v>8</v>
      </c>
      <c r="G53" s="104">
        <f>IF(F53="","",VLOOKUP(F53,[1]Tabliza!$N$3:$S$103,6,1))</f>
        <v>94</v>
      </c>
      <c r="H53" s="55">
        <v>214</v>
      </c>
      <c r="I53" s="104">
        <f>IF(H53="","",VLOOKUP(H53,[1]Tabliza!$T$3:$Y$103,6))</f>
        <v>64</v>
      </c>
      <c r="J53" s="56">
        <v>42.4</v>
      </c>
      <c r="K53" s="104">
        <f>IF(J53="","",VLOOKUP(J53,[1]Tabliza!$U$3:$Y$103,5))</f>
        <v>64</v>
      </c>
      <c r="L53" s="54">
        <v>22</v>
      </c>
      <c r="M53" s="104">
        <f>IF(L53="","",VLOOKUP(L53,[1]Tabliza!$V$3:$Y$103,4))</f>
        <v>54</v>
      </c>
      <c r="N53" s="50">
        <v>27</v>
      </c>
      <c r="O53" s="104">
        <f>IF(N53="","",VLOOKUP(N53,[1]Tabliza!$W$3:$Y$103,3,1))</f>
        <v>37</v>
      </c>
      <c r="P53" s="50">
        <v>49</v>
      </c>
      <c r="Q53" s="104">
        <f>IF(P53="","",VLOOKUP(P53,[1]Tabliza!$X$3:$Y$103,2))</f>
        <v>48</v>
      </c>
      <c r="R53" s="14" t="s">
        <v>22</v>
      </c>
      <c r="S53" s="105" t="s">
        <v>22</v>
      </c>
      <c r="T53" s="14" t="s">
        <v>22</v>
      </c>
      <c r="U53" s="105" t="s">
        <v>22</v>
      </c>
      <c r="V53" s="48"/>
      <c r="W53" s="109" t="str">
        <f>IF(V53="","",VLOOKUP(V53,[1]Tabliza!$R$3:$S$103,2))</f>
        <v/>
      </c>
      <c r="X53" s="106">
        <f t="shared" si="0"/>
        <v>361</v>
      </c>
      <c r="Y53" s="110">
        <f>IF(SUM(X49:X56)=0,"",SUM(X49:X56))</f>
        <v>2179</v>
      </c>
      <c r="Z53" s="22">
        <f>IF(Y53="","",RANK(Y53,$Y$9:$Y$56,0))</f>
        <v>1</v>
      </c>
    </row>
    <row r="54" spans="1:26" ht="12.55" customHeight="1" x14ac:dyDescent="0.3">
      <c r="A54" s="44" t="s">
        <v>176</v>
      </c>
      <c r="B54" s="23" t="s">
        <v>48</v>
      </c>
      <c r="C54" s="68">
        <v>135</v>
      </c>
      <c r="D54" s="45" t="s">
        <v>175</v>
      </c>
      <c r="E54" s="20">
        <f t="shared" si="1"/>
        <v>46</v>
      </c>
      <c r="F54" s="46">
        <v>8.6999999999999993</v>
      </c>
      <c r="G54" s="104">
        <f>IF(F54="","",VLOOKUP(F54,[1]Tabliza!$N$3:$S$103,6,1))</f>
        <v>73</v>
      </c>
      <c r="H54" s="50">
        <v>205</v>
      </c>
      <c r="I54" s="104">
        <f>IF(H54="","",VLOOKUP(H54,[1]Tabliza!$T$3:$Y$103,6))</f>
        <v>55</v>
      </c>
      <c r="J54" s="48">
        <v>21.2</v>
      </c>
      <c r="K54" s="104">
        <f>IF(J54="","",VLOOKUP(J54,[1]Tabliza!$U$3:$Y$103,5))</f>
        <v>27</v>
      </c>
      <c r="L54" s="57">
        <v>13</v>
      </c>
      <c r="M54" s="104">
        <f>IF(L54="","",VLOOKUP(L54,[1]Tabliza!$V$3:$Y$103,4))</f>
        <v>36</v>
      </c>
      <c r="N54" s="50">
        <v>24</v>
      </c>
      <c r="O54" s="104">
        <f>IF(N54="","",VLOOKUP(N54,[1]Tabliza!$W$3:$Y$103,3,1))</f>
        <v>34</v>
      </c>
      <c r="P54" s="50">
        <v>58</v>
      </c>
      <c r="Q54" s="104">
        <f>IF(P54="","",VLOOKUP(P54,[1]Tabliza!$X$3:$Y$103,2))</f>
        <v>66</v>
      </c>
      <c r="R54" s="14" t="s">
        <v>22</v>
      </c>
      <c r="S54" s="105" t="s">
        <v>22</v>
      </c>
      <c r="T54" s="14" t="s">
        <v>22</v>
      </c>
      <c r="U54" s="105" t="s">
        <v>22</v>
      </c>
      <c r="V54" s="48"/>
      <c r="W54" s="109" t="str">
        <f>IF(V54="","",VLOOKUP(V54,[1]Tabliza!$R$3:$S$103,2))</f>
        <v/>
      </c>
      <c r="X54" s="106">
        <f t="shared" si="0"/>
        <v>291</v>
      </c>
      <c r="Y54" s="107"/>
      <c r="Z54" s="18"/>
    </row>
    <row r="55" spans="1:26" ht="12.55" customHeight="1" x14ac:dyDescent="0.3">
      <c r="A55" s="44" t="s">
        <v>177</v>
      </c>
      <c r="B55" s="23" t="s">
        <v>37</v>
      </c>
      <c r="C55" s="68">
        <v>135</v>
      </c>
      <c r="D55" s="45" t="s">
        <v>67</v>
      </c>
      <c r="E55" s="20">
        <f t="shared" si="1"/>
        <v>47</v>
      </c>
      <c r="F55" s="52">
        <v>14.5</v>
      </c>
      <c r="G55" s="111">
        <f>IF(F55="","",VLOOKUP(F55,[1]Tabliza!$O$3:$S$103,5,1))</f>
        <v>56</v>
      </c>
      <c r="H55" s="51">
        <v>191</v>
      </c>
      <c r="I55" s="111">
        <f>IF(H55="","",VLOOKUP(H55,[1]Tabliza!$T$3:$Y$103,6))</f>
        <v>45</v>
      </c>
      <c r="J55" s="56">
        <v>38.5</v>
      </c>
      <c r="K55" s="111">
        <f>IF(J55="","",VLOOKUP(J55,[1]Tabliza!$U$3:$Y$103,5))</f>
        <v>57</v>
      </c>
      <c r="L55" s="54">
        <v>11</v>
      </c>
      <c r="M55" s="111">
        <f>IF(L55="","",VLOOKUP(L55,[1]Tabliza!$V$3:$Y$103,4))</f>
        <v>32</v>
      </c>
      <c r="N55" s="50">
        <v>23</v>
      </c>
      <c r="O55" s="111">
        <f>IF(N55="","",VLOOKUP(N55,[1]Tabliza!$W$3:$Y$103,3,1))</f>
        <v>33</v>
      </c>
      <c r="P55" s="50">
        <v>50</v>
      </c>
      <c r="Q55" s="111">
        <f>IF(P55="","",VLOOKUP(P55,[1]Tabliza!$X$3:$Y$103,2))</f>
        <v>50</v>
      </c>
      <c r="R55" s="14" t="s">
        <v>22</v>
      </c>
      <c r="S55" s="105" t="s">
        <v>22</v>
      </c>
      <c r="T55" s="14" t="s">
        <v>22</v>
      </c>
      <c r="U55" s="105" t="s">
        <v>22</v>
      </c>
      <c r="V55" s="48"/>
      <c r="W55" s="125" t="str">
        <f>IF(V55="","",VLOOKUP(V55,[1]Tabliza!$R$3:$S$103,2))</f>
        <v/>
      </c>
      <c r="X55" s="126">
        <f t="shared" si="0"/>
        <v>273</v>
      </c>
      <c r="Y55" s="107"/>
      <c r="Z55" s="18"/>
    </row>
    <row r="56" spans="1:26" ht="12.55" customHeight="1" thickBot="1" x14ac:dyDescent="0.35">
      <c r="A56" s="58" t="s">
        <v>178</v>
      </c>
      <c r="B56" s="25" t="s">
        <v>35</v>
      </c>
      <c r="C56" s="69">
        <v>135</v>
      </c>
      <c r="D56" s="25" t="s">
        <v>54</v>
      </c>
      <c r="E56" s="26">
        <f t="shared" si="1"/>
        <v>48</v>
      </c>
      <c r="F56" s="59">
        <v>14.9</v>
      </c>
      <c r="G56" s="113">
        <f>IF(F56="","",VLOOKUP(F56,[1]Tabliza!$O$3:$S$103,5,1))</f>
        <v>48</v>
      </c>
      <c r="H56" s="60">
        <v>200</v>
      </c>
      <c r="I56" s="127">
        <f>IF(H56="","",VLOOKUP(H56,[1]Tabliza!$T$3:$Y$103,6))</f>
        <v>50</v>
      </c>
      <c r="J56" s="61">
        <v>32</v>
      </c>
      <c r="K56" s="127">
        <f>IF(J56="","",VLOOKUP(J56,[1]Tabliza!$U$3:$Y$103,5))</f>
        <v>45</v>
      </c>
      <c r="L56" s="62">
        <v>22</v>
      </c>
      <c r="M56" s="127">
        <f>IF(L56="","",VLOOKUP(L56,[1]Tabliza!$V$3:$Y$103,4))</f>
        <v>54</v>
      </c>
      <c r="N56" s="60">
        <v>21</v>
      </c>
      <c r="O56" s="127">
        <f>IF(N56="","",VLOOKUP(N56,[1]Tabliza!$W$3:$Y$103,3,1))</f>
        <v>31</v>
      </c>
      <c r="P56" s="60">
        <v>52</v>
      </c>
      <c r="Q56" s="127">
        <f>IF(P56="","",VLOOKUP(P56,[1]Tabliza!$X$3:$Y$103,2))</f>
        <v>54</v>
      </c>
      <c r="R56" s="29" t="s">
        <v>22</v>
      </c>
      <c r="S56" s="114" t="s">
        <v>22</v>
      </c>
      <c r="T56" s="29" t="s">
        <v>22</v>
      </c>
      <c r="U56" s="30" t="s">
        <v>22</v>
      </c>
      <c r="V56" s="61"/>
      <c r="W56" s="128" t="str">
        <f>IF(V56="","",VLOOKUP(V56,[1]Tabliza!$R$3:$S$103,2))</f>
        <v/>
      </c>
      <c r="X56" s="129">
        <f t="shared" si="0"/>
        <v>282</v>
      </c>
      <c r="Y56" s="117"/>
      <c r="Z56" s="33"/>
    </row>
    <row r="57" spans="1:26" x14ac:dyDescent="0.3"/>
    <row r="58" spans="1:26" x14ac:dyDescent="0.3"/>
    <row r="59" spans="1:26" x14ac:dyDescent="0.3"/>
    <row r="60" spans="1:26" x14ac:dyDescent="0.3"/>
  </sheetData>
  <sheetProtection password="DA94" sheet="1" objects="1" scenarios="1" selectLockedCells="1" selectUnlockedCells="1"/>
  <mergeCells count="7">
    <mergeCell ref="A7:Z7"/>
    <mergeCell ref="B1:Y1"/>
    <mergeCell ref="A2:Y2"/>
    <mergeCell ref="A3:Y3"/>
    <mergeCell ref="A4:Z4"/>
    <mergeCell ref="A5:Z5"/>
    <mergeCell ref="A6:Z6"/>
  </mergeCells>
  <pageMargins left="0.98425196850393704" right="0" top="0" bottom="0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WVX44"/>
  <sheetViews>
    <sheetView topLeftCell="E1" workbookViewId="0">
      <selection activeCell="E1" sqref="E1:O1"/>
    </sheetView>
  </sheetViews>
  <sheetFormatPr defaultColWidth="0" defaultRowHeight="15.05" zeroHeight="1" x14ac:dyDescent="0.3"/>
  <cols>
    <col min="1" max="4" width="0" style="70" hidden="1"/>
    <col min="5" max="13" width="12.6640625" style="70" customWidth="1"/>
    <col min="14" max="14" width="7.6640625" style="70" customWidth="1"/>
    <col min="15" max="16" width="9.109375" style="70" customWidth="1"/>
    <col min="17" max="260" width="0" style="70" hidden="1"/>
    <col min="261" max="269" width="12.6640625" style="70" hidden="1" customWidth="1"/>
    <col min="270" max="270" width="7.6640625" style="70" hidden="1" customWidth="1"/>
    <col min="271" max="272" width="9.109375" style="70" hidden="1" customWidth="1"/>
    <col min="273" max="516" width="0" style="70" hidden="1"/>
    <col min="517" max="525" width="12.6640625" style="70" hidden="1" customWidth="1"/>
    <col min="526" max="526" width="7.6640625" style="70" hidden="1" customWidth="1"/>
    <col min="527" max="528" width="9.109375" style="70" hidden="1" customWidth="1"/>
    <col min="529" max="772" width="0" style="70" hidden="1"/>
    <col min="773" max="781" width="12.6640625" style="70" hidden="1" customWidth="1"/>
    <col min="782" max="782" width="7.6640625" style="70" hidden="1" customWidth="1"/>
    <col min="783" max="784" width="9.109375" style="70" hidden="1" customWidth="1"/>
    <col min="785" max="1028" width="0" style="70" hidden="1"/>
    <col min="1029" max="1037" width="12.6640625" style="70" hidden="1" customWidth="1"/>
    <col min="1038" max="1038" width="7.6640625" style="70" hidden="1" customWidth="1"/>
    <col min="1039" max="1040" width="9.109375" style="70" hidden="1" customWidth="1"/>
    <col min="1041" max="1284" width="0" style="70" hidden="1"/>
    <col min="1285" max="1293" width="12.6640625" style="70" hidden="1" customWidth="1"/>
    <col min="1294" max="1294" width="7.6640625" style="70" hidden="1" customWidth="1"/>
    <col min="1295" max="1296" width="9.109375" style="70" hidden="1" customWidth="1"/>
    <col min="1297" max="1540" width="0" style="70" hidden="1"/>
    <col min="1541" max="1549" width="12.6640625" style="70" hidden="1" customWidth="1"/>
    <col min="1550" max="1550" width="7.6640625" style="70" hidden="1" customWidth="1"/>
    <col min="1551" max="1552" width="9.109375" style="70" hidden="1" customWidth="1"/>
    <col min="1553" max="1796" width="0" style="70" hidden="1"/>
    <col min="1797" max="1805" width="12.6640625" style="70" hidden="1" customWidth="1"/>
    <col min="1806" max="1806" width="7.6640625" style="70" hidden="1" customWidth="1"/>
    <col min="1807" max="1808" width="9.109375" style="70" hidden="1" customWidth="1"/>
    <col min="1809" max="2052" width="0" style="70" hidden="1"/>
    <col min="2053" max="2061" width="12.6640625" style="70" hidden="1" customWidth="1"/>
    <col min="2062" max="2062" width="7.6640625" style="70" hidden="1" customWidth="1"/>
    <col min="2063" max="2064" width="9.109375" style="70" hidden="1" customWidth="1"/>
    <col min="2065" max="2308" width="0" style="70" hidden="1"/>
    <col min="2309" max="2317" width="12.6640625" style="70" hidden="1" customWidth="1"/>
    <col min="2318" max="2318" width="7.6640625" style="70" hidden="1" customWidth="1"/>
    <col min="2319" max="2320" width="9.109375" style="70" hidden="1" customWidth="1"/>
    <col min="2321" max="2564" width="0" style="70" hidden="1"/>
    <col min="2565" max="2573" width="12.6640625" style="70" hidden="1" customWidth="1"/>
    <col min="2574" max="2574" width="7.6640625" style="70" hidden="1" customWidth="1"/>
    <col min="2575" max="2576" width="9.109375" style="70" hidden="1" customWidth="1"/>
    <col min="2577" max="2820" width="0" style="70" hidden="1"/>
    <col min="2821" max="2829" width="12.6640625" style="70" hidden="1" customWidth="1"/>
    <col min="2830" max="2830" width="7.6640625" style="70" hidden="1" customWidth="1"/>
    <col min="2831" max="2832" width="9.109375" style="70" hidden="1" customWidth="1"/>
    <col min="2833" max="3076" width="0" style="70" hidden="1"/>
    <col min="3077" max="3085" width="12.6640625" style="70" hidden="1" customWidth="1"/>
    <col min="3086" max="3086" width="7.6640625" style="70" hidden="1" customWidth="1"/>
    <col min="3087" max="3088" width="9.109375" style="70" hidden="1" customWidth="1"/>
    <col min="3089" max="3332" width="0" style="70" hidden="1"/>
    <col min="3333" max="3341" width="12.6640625" style="70" hidden="1" customWidth="1"/>
    <col min="3342" max="3342" width="7.6640625" style="70" hidden="1" customWidth="1"/>
    <col min="3343" max="3344" width="9.109375" style="70" hidden="1" customWidth="1"/>
    <col min="3345" max="3588" width="0" style="70" hidden="1"/>
    <col min="3589" max="3597" width="12.6640625" style="70" hidden="1" customWidth="1"/>
    <col min="3598" max="3598" width="7.6640625" style="70" hidden="1" customWidth="1"/>
    <col min="3599" max="3600" width="9.109375" style="70" hidden="1" customWidth="1"/>
    <col min="3601" max="3844" width="0" style="70" hidden="1"/>
    <col min="3845" max="3853" width="12.6640625" style="70" hidden="1" customWidth="1"/>
    <col min="3854" max="3854" width="7.6640625" style="70" hidden="1" customWidth="1"/>
    <col min="3855" max="3856" width="9.109375" style="70" hidden="1" customWidth="1"/>
    <col min="3857" max="4100" width="0" style="70" hidden="1"/>
    <col min="4101" max="4109" width="12.6640625" style="70" hidden="1" customWidth="1"/>
    <col min="4110" max="4110" width="7.6640625" style="70" hidden="1" customWidth="1"/>
    <col min="4111" max="4112" width="9.109375" style="70" hidden="1" customWidth="1"/>
    <col min="4113" max="4356" width="0" style="70" hidden="1"/>
    <col min="4357" max="4365" width="12.6640625" style="70" hidden="1" customWidth="1"/>
    <col min="4366" max="4366" width="7.6640625" style="70" hidden="1" customWidth="1"/>
    <col min="4367" max="4368" width="9.109375" style="70" hidden="1" customWidth="1"/>
    <col min="4369" max="4612" width="0" style="70" hidden="1"/>
    <col min="4613" max="4621" width="12.6640625" style="70" hidden="1" customWidth="1"/>
    <col min="4622" max="4622" width="7.6640625" style="70" hidden="1" customWidth="1"/>
    <col min="4623" max="4624" width="9.109375" style="70" hidden="1" customWidth="1"/>
    <col min="4625" max="4868" width="0" style="70" hidden="1"/>
    <col min="4869" max="4877" width="12.6640625" style="70" hidden="1" customWidth="1"/>
    <col min="4878" max="4878" width="7.6640625" style="70" hidden="1" customWidth="1"/>
    <col min="4879" max="4880" width="9.109375" style="70" hidden="1" customWidth="1"/>
    <col min="4881" max="5124" width="0" style="70" hidden="1"/>
    <col min="5125" max="5133" width="12.6640625" style="70" hidden="1" customWidth="1"/>
    <col min="5134" max="5134" width="7.6640625" style="70" hidden="1" customWidth="1"/>
    <col min="5135" max="5136" width="9.109375" style="70" hidden="1" customWidth="1"/>
    <col min="5137" max="5380" width="0" style="70" hidden="1"/>
    <col min="5381" max="5389" width="12.6640625" style="70" hidden="1" customWidth="1"/>
    <col min="5390" max="5390" width="7.6640625" style="70" hidden="1" customWidth="1"/>
    <col min="5391" max="5392" width="9.109375" style="70" hidden="1" customWidth="1"/>
    <col min="5393" max="5636" width="0" style="70" hidden="1"/>
    <col min="5637" max="5645" width="12.6640625" style="70" hidden="1" customWidth="1"/>
    <col min="5646" max="5646" width="7.6640625" style="70" hidden="1" customWidth="1"/>
    <col min="5647" max="5648" width="9.109375" style="70" hidden="1" customWidth="1"/>
    <col min="5649" max="5892" width="0" style="70" hidden="1"/>
    <col min="5893" max="5901" width="12.6640625" style="70" hidden="1" customWidth="1"/>
    <col min="5902" max="5902" width="7.6640625" style="70" hidden="1" customWidth="1"/>
    <col min="5903" max="5904" width="9.109375" style="70" hidden="1" customWidth="1"/>
    <col min="5905" max="6148" width="0" style="70" hidden="1"/>
    <col min="6149" max="6157" width="12.6640625" style="70" hidden="1" customWidth="1"/>
    <col min="6158" max="6158" width="7.6640625" style="70" hidden="1" customWidth="1"/>
    <col min="6159" max="6160" width="9.109375" style="70" hidden="1" customWidth="1"/>
    <col min="6161" max="6404" width="0" style="70" hidden="1"/>
    <col min="6405" max="6413" width="12.6640625" style="70" hidden="1" customWidth="1"/>
    <col min="6414" max="6414" width="7.6640625" style="70" hidden="1" customWidth="1"/>
    <col min="6415" max="6416" width="9.109375" style="70" hidden="1" customWidth="1"/>
    <col min="6417" max="6660" width="0" style="70" hidden="1"/>
    <col min="6661" max="6669" width="12.6640625" style="70" hidden="1" customWidth="1"/>
    <col min="6670" max="6670" width="7.6640625" style="70" hidden="1" customWidth="1"/>
    <col min="6671" max="6672" width="9.109375" style="70" hidden="1" customWidth="1"/>
    <col min="6673" max="6916" width="0" style="70" hidden="1"/>
    <col min="6917" max="6925" width="12.6640625" style="70" hidden="1" customWidth="1"/>
    <col min="6926" max="6926" width="7.6640625" style="70" hidden="1" customWidth="1"/>
    <col min="6927" max="6928" width="9.109375" style="70" hidden="1" customWidth="1"/>
    <col min="6929" max="7172" width="0" style="70" hidden="1"/>
    <col min="7173" max="7181" width="12.6640625" style="70" hidden="1" customWidth="1"/>
    <col min="7182" max="7182" width="7.6640625" style="70" hidden="1" customWidth="1"/>
    <col min="7183" max="7184" width="9.109375" style="70" hidden="1" customWidth="1"/>
    <col min="7185" max="7428" width="0" style="70" hidden="1"/>
    <col min="7429" max="7437" width="12.6640625" style="70" hidden="1" customWidth="1"/>
    <col min="7438" max="7438" width="7.6640625" style="70" hidden="1" customWidth="1"/>
    <col min="7439" max="7440" width="9.109375" style="70" hidden="1" customWidth="1"/>
    <col min="7441" max="7684" width="0" style="70" hidden="1"/>
    <col min="7685" max="7693" width="12.6640625" style="70" hidden="1" customWidth="1"/>
    <col min="7694" max="7694" width="7.6640625" style="70" hidden="1" customWidth="1"/>
    <col min="7695" max="7696" width="9.109375" style="70" hidden="1" customWidth="1"/>
    <col min="7697" max="7940" width="0" style="70" hidden="1"/>
    <col min="7941" max="7949" width="12.6640625" style="70" hidden="1" customWidth="1"/>
    <col min="7950" max="7950" width="7.6640625" style="70" hidden="1" customWidth="1"/>
    <col min="7951" max="7952" width="9.109375" style="70" hidden="1" customWidth="1"/>
    <col min="7953" max="8196" width="0" style="70" hidden="1"/>
    <col min="8197" max="8205" width="12.6640625" style="70" hidden="1" customWidth="1"/>
    <col min="8206" max="8206" width="7.6640625" style="70" hidden="1" customWidth="1"/>
    <col min="8207" max="8208" width="9.109375" style="70" hidden="1" customWidth="1"/>
    <col min="8209" max="8452" width="0" style="70" hidden="1"/>
    <col min="8453" max="8461" width="12.6640625" style="70" hidden="1" customWidth="1"/>
    <col min="8462" max="8462" width="7.6640625" style="70" hidden="1" customWidth="1"/>
    <col min="8463" max="8464" width="9.109375" style="70" hidden="1" customWidth="1"/>
    <col min="8465" max="8708" width="0" style="70" hidden="1"/>
    <col min="8709" max="8717" width="12.6640625" style="70" hidden="1" customWidth="1"/>
    <col min="8718" max="8718" width="7.6640625" style="70" hidden="1" customWidth="1"/>
    <col min="8719" max="8720" width="9.109375" style="70" hidden="1" customWidth="1"/>
    <col min="8721" max="8964" width="0" style="70" hidden="1"/>
    <col min="8965" max="8973" width="12.6640625" style="70" hidden="1" customWidth="1"/>
    <col min="8974" max="8974" width="7.6640625" style="70" hidden="1" customWidth="1"/>
    <col min="8975" max="8976" width="9.109375" style="70" hidden="1" customWidth="1"/>
    <col min="8977" max="9220" width="0" style="70" hidden="1"/>
    <col min="9221" max="9229" width="12.6640625" style="70" hidden="1" customWidth="1"/>
    <col min="9230" max="9230" width="7.6640625" style="70" hidden="1" customWidth="1"/>
    <col min="9231" max="9232" width="9.109375" style="70" hidden="1" customWidth="1"/>
    <col min="9233" max="9476" width="0" style="70" hidden="1"/>
    <col min="9477" max="9485" width="12.6640625" style="70" hidden="1" customWidth="1"/>
    <col min="9486" max="9486" width="7.6640625" style="70" hidden="1" customWidth="1"/>
    <col min="9487" max="9488" width="9.109375" style="70" hidden="1" customWidth="1"/>
    <col min="9489" max="9732" width="0" style="70" hidden="1"/>
    <col min="9733" max="9741" width="12.6640625" style="70" hidden="1" customWidth="1"/>
    <col min="9742" max="9742" width="7.6640625" style="70" hidden="1" customWidth="1"/>
    <col min="9743" max="9744" width="9.109375" style="70" hidden="1" customWidth="1"/>
    <col min="9745" max="9988" width="0" style="70" hidden="1"/>
    <col min="9989" max="9997" width="12.6640625" style="70" hidden="1" customWidth="1"/>
    <col min="9998" max="9998" width="7.6640625" style="70" hidden="1" customWidth="1"/>
    <col min="9999" max="10000" width="9.109375" style="70" hidden="1" customWidth="1"/>
    <col min="10001" max="10244" width="0" style="70" hidden="1"/>
    <col min="10245" max="10253" width="12.6640625" style="70" hidden="1" customWidth="1"/>
    <col min="10254" max="10254" width="7.6640625" style="70" hidden="1" customWidth="1"/>
    <col min="10255" max="10256" width="9.109375" style="70" hidden="1" customWidth="1"/>
    <col min="10257" max="10500" width="0" style="70" hidden="1"/>
    <col min="10501" max="10509" width="12.6640625" style="70" hidden="1" customWidth="1"/>
    <col min="10510" max="10510" width="7.6640625" style="70" hidden="1" customWidth="1"/>
    <col min="10511" max="10512" width="9.109375" style="70" hidden="1" customWidth="1"/>
    <col min="10513" max="10756" width="0" style="70" hidden="1"/>
    <col min="10757" max="10765" width="12.6640625" style="70" hidden="1" customWidth="1"/>
    <col min="10766" max="10766" width="7.6640625" style="70" hidden="1" customWidth="1"/>
    <col min="10767" max="10768" width="9.109375" style="70" hidden="1" customWidth="1"/>
    <col min="10769" max="11012" width="0" style="70" hidden="1"/>
    <col min="11013" max="11021" width="12.6640625" style="70" hidden="1" customWidth="1"/>
    <col min="11022" max="11022" width="7.6640625" style="70" hidden="1" customWidth="1"/>
    <col min="11023" max="11024" width="9.109375" style="70" hidden="1" customWidth="1"/>
    <col min="11025" max="11268" width="0" style="70" hidden="1"/>
    <col min="11269" max="11277" width="12.6640625" style="70" hidden="1" customWidth="1"/>
    <col min="11278" max="11278" width="7.6640625" style="70" hidden="1" customWidth="1"/>
    <col min="11279" max="11280" width="9.109375" style="70" hidden="1" customWidth="1"/>
    <col min="11281" max="11524" width="0" style="70" hidden="1"/>
    <col min="11525" max="11533" width="12.6640625" style="70" hidden="1" customWidth="1"/>
    <col min="11534" max="11534" width="7.6640625" style="70" hidden="1" customWidth="1"/>
    <col min="11535" max="11536" width="9.109375" style="70" hidden="1" customWidth="1"/>
    <col min="11537" max="11780" width="0" style="70" hidden="1"/>
    <col min="11781" max="11789" width="12.6640625" style="70" hidden="1" customWidth="1"/>
    <col min="11790" max="11790" width="7.6640625" style="70" hidden="1" customWidth="1"/>
    <col min="11791" max="11792" width="9.109375" style="70" hidden="1" customWidth="1"/>
    <col min="11793" max="12036" width="0" style="70" hidden="1"/>
    <col min="12037" max="12045" width="12.6640625" style="70" hidden="1" customWidth="1"/>
    <col min="12046" max="12046" width="7.6640625" style="70" hidden="1" customWidth="1"/>
    <col min="12047" max="12048" width="9.109375" style="70" hidden="1" customWidth="1"/>
    <col min="12049" max="12292" width="0" style="70" hidden="1"/>
    <col min="12293" max="12301" width="12.6640625" style="70" hidden="1" customWidth="1"/>
    <col min="12302" max="12302" width="7.6640625" style="70" hidden="1" customWidth="1"/>
    <col min="12303" max="12304" width="9.109375" style="70" hidden="1" customWidth="1"/>
    <col min="12305" max="12548" width="0" style="70" hidden="1"/>
    <col min="12549" max="12557" width="12.6640625" style="70" hidden="1" customWidth="1"/>
    <col min="12558" max="12558" width="7.6640625" style="70" hidden="1" customWidth="1"/>
    <col min="12559" max="12560" width="9.109375" style="70" hidden="1" customWidth="1"/>
    <col min="12561" max="12804" width="0" style="70" hidden="1"/>
    <col min="12805" max="12813" width="12.6640625" style="70" hidden="1" customWidth="1"/>
    <col min="12814" max="12814" width="7.6640625" style="70" hidden="1" customWidth="1"/>
    <col min="12815" max="12816" width="9.109375" style="70" hidden="1" customWidth="1"/>
    <col min="12817" max="13060" width="0" style="70" hidden="1"/>
    <col min="13061" max="13069" width="12.6640625" style="70" hidden="1" customWidth="1"/>
    <col min="13070" max="13070" width="7.6640625" style="70" hidden="1" customWidth="1"/>
    <col min="13071" max="13072" width="9.109375" style="70" hidden="1" customWidth="1"/>
    <col min="13073" max="13316" width="0" style="70" hidden="1"/>
    <col min="13317" max="13325" width="12.6640625" style="70" hidden="1" customWidth="1"/>
    <col min="13326" max="13326" width="7.6640625" style="70" hidden="1" customWidth="1"/>
    <col min="13327" max="13328" width="9.109375" style="70" hidden="1" customWidth="1"/>
    <col min="13329" max="13572" width="0" style="70" hidden="1"/>
    <col min="13573" max="13581" width="12.6640625" style="70" hidden="1" customWidth="1"/>
    <col min="13582" max="13582" width="7.6640625" style="70" hidden="1" customWidth="1"/>
    <col min="13583" max="13584" width="9.109375" style="70" hidden="1" customWidth="1"/>
    <col min="13585" max="13828" width="0" style="70" hidden="1"/>
    <col min="13829" max="13837" width="12.6640625" style="70" hidden="1" customWidth="1"/>
    <col min="13838" max="13838" width="7.6640625" style="70" hidden="1" customWidth="1"/>
    <col min="13839" max="13840" width="9.109375" style="70" hidden="1" customWidth="1"/>
    <col min="13841" max="14084" width="0" style="70" hidden="1"/>
    <col min="14085" max="14093" width="12.6640625" style="70" hidden="1" customWidth="1"/>
    <col min="14094" max="14094" width="7.6640625" style="70" hidden="1" customWidth="1"/>
    <col min="14095" max="14096" width="9.109375" style="70" hidden="1" customWidth="1"/>
    <col min="14097" max="14340" width="0" style="70" hidden="1"/>
    <col min="14341" max="14349" width="12.6640625" style="70" hidden="1" customWidth="1"/>
    <col min="14350" max="14350" width="7.6640625" style="70" hidden="1" customWidth="1"/>
    <col min="14351" max="14352" width="9.109375" style="70" hidden="1" customWidth="1"/>
    <col min="14353" max="14596" width="0" style="70" hidden="1"/>
    <col min="14597" max="14605" width="12.6640625" style="70" hidden="1" customWidth="1"/>
    <col min="14606" max="14606" width="7.6640625" style="70" hidden="1" customWidth="1"/>
    <col min="14607" max="14608" width="9.109375" style="70" hidden="1" customWidth="1"/>
    <col min="14609" max="14852" width="0" style="70" hidden="1"/>
    <col min="14853" max="14861" width="12.6640625" style="70" hidden="1" customWidth="1"/>
    <col min="14862" max="14862" width="7.6640625" style="70" hidden="1" customWidth="1"/>
    <col min="14863" max="14864" width="9.109375" style="70" hidden="1" customWidth="1"/>
    <col min="14865" max="15108" width="0" style="70" hidden="1"/>
    <col min="15109" max="15117" width="12.6640625" style="70" hidden="1" customWidth="1"/>
    <col min="15118" max="15118" width="7.6640625" style="70" hidden="1" customWidth="1"/>
    <col min="15119" max="15120" width="9.109375" style="70" hidden="1" customWidth="1"/>
    <col min="15121" max="15364" width="0" style="70" hidden="1"/>
    <col min="15365" max="15373" width="12.6640625" style="70" hidden="1" customWidth="1"/>
    <col min="15374" max="15374" width="7.6640625" style="70" hidden="1" customWidth="1"/>
    <col min="15375" max="15376" width="9.109375" style="70" hidden="1" customWidth="1"/>
    <col min="15377" max="15620" width="0" style="70" hidden="1"/>
    <col min="15621" max="15629" width="12.6640625" style="70" hidden="1" customWidth="1"/>
    <col min="15630" max="15630" width="7.6640625" style="70" hidden="1" customWidth="1"/>
    <col min="15631" max="15632" width="9.109375" style="70" hidden="1" customWidth="1"/>
    <col min="15633" max="15876" width="0" style="70" hidden="1"/>
    <col min="15877" max="15885" width="12.6640625" style="70" hidden="1" customWidth="1"/>
    <col min="15886" max="15886" width="7.6640625" style="70" hidden="1" customWidth="1"/>
    <col min="15887" max="15888" width="9.109375" style="70" hidden="1" customWidth="1"/>
    <col min="15889" max="16132" width="0" style="70" hidden="1"/>
    <col min="16133" max="16141" width="12.6640625" style="70" hidden="1" customWidth="1"/>
    <col min="16142" max="16142" width="7.6640625" style="70" hidden="1" customWidth="1"/>
    <col min="16143" max="16144" width="9.109375" style="70" hidden="1" customWidth="1"/>
    <col min="16145" max="16384" width="0" style="70" hidden="1"/>
  </cols>
  <sheetData>
    <row r="1" spans="5:16" ht="13.3" customHeight="1" x14ac:dyDescent="0.3">
      <c r="E1" s="154" t="s">
        <v>101</v>
      </c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71"/>
    </row>
    <row r="2" spans="5:16" ht="13.3" customHeight="1" x14ac:dyDescent="0.3">
      <c r="E2" s="157" t="s">
        <v>102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5:16" ht="13.3" customHeight="1" x14ac:dyDescent="0.3"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</row>
    <row r="4" spans="5:16" ht="13.3" customHeight="1" x14ac:dyDescent="0.3"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5:16" ht="13.3" customHeight="1" x14ac:dyDescent="0.3">
      <c r="E5" s="156" t="s">
        <v>103</v>
      </c>
      <c r="F5" s="156"/>
      <c r="G5" s="156"/>
      <c r="H5" s="156"/>
      <c r="I5" s="156"/>
      <c r="J5" s="156"/>
      <c r="K5" s="156"/>
      <c r="L5" s="156"/>
      <c r="M5" s="156"/>
    </row>
    <row r="6" spans="5:16" ht="13.3" customHeight="1" x14ac:dyDescent="0.3">
      <c r="E6" s="156" t="s">
        <v>104</v>
      </c>
      <c r="F6" s="156"/>
      <c r="G6" s="156"/>
      <c r="H6" s="156"/>
      <c r="I6" s="156"/>
      <c r="J6" s="156"/>
      <c r="K6" s="73"/>
      <c r="L6" s="73"/>
      <c r="M6" s="73"/>
    </row>
    <row r="7" spans="5:16" ht="13.3" customHeight="1" x14ac:dyDescent="0.3">
      <c r="E7" s="73"/>
      <c r="F7" s="73"/>
      <c r="G7" s="73"/>
      <c r="H7" s="73"/>
      <c r="I7" s="73"/>
      <c r="J7" s="73"/>
      <c r="K7" s="73"/>
      <c r="L7" s="73"/>
      <c r="M7" s="73"/>
    </row>
    <row r="8" spans="5:16" ht="13.3" customHeight="1" x14ac:dyDescent="0.3">
      <c r="E8" s="155" t="s">
        <v>105</v>
      </c>
      <c r="F8" s="155"/>
      <c r="G8" s="155"/>
      <c r="H8" s="155"/>
      <c r="I8" s="155"/>
      <c r="J8" s="155"/>
      <c r="K8" s="155"/>
      <c r="L8" s="155"/>
      <c r="M8" s="155"/>
      <c r="N8" s="74"/>
    </row>
    <row r="9" spans="5:16" ht="13.3" customHeight="1" x14ac:dyDescent="0.3">
      <c r="E9" s="71"/>
      <c r="F9" s="71"/>
      <c r="G9" s="71"/>
      <c r="H9" s="155" t="s">
        <v>106</v>
      </c>
      <c r="I9" s="155"/>
      <c r="J9" s="155"/>
      <c r="K9" s="155"/>
      <c r="L9" s="71"/>
      <c r="M9" s="71"/>
    </row>
    <row r="10" spans="5:16" ht="13.3" customHeight="1" x14ac:dyDescent="0.3">
      <c r="E10" s="71"/>
      <c r="F10" s="71"/>
      <c r="G10" s="71"/>
      <c r="H10" s="71"/>
      <c r="I10" s="71"/>
      <c r="J10" s="71"/>
      <c r="K10" s="71"/>
      <c r="L10" s="71"/>
      <c r="M10" s="71"/>
    </row>
    <row r="11" spans="5:16" ht="13.3" customHeight="1" thickBot="1" x14ac:dyDescent="0.35">
      <c r="E11" s="71"/>
      <c r="F11" s="71"/>
      <c r="G11" s="71"/>
      <c r="H11" s="71"/>
      <c r="I11" s="71"/>
      <c r="J11" s="71"/>
      <c r="K11" s="71"/>
      <c r="L11" s="71"/>
      <c r="M11" s="71"/>
    </row>
    <row r="12" spans="5:16" ht="18.2" thickBot="1" x14ac:dyDescent="0.35">
      <c r="E12" s="160" t="s">
        <v>2</v>
      </c>
      <c r="F12" s="163" t="s">
        <v>107</v>
      </c>
      <c r="G12" s="164"/>
      <c r="H12" s="164"/>
      <c r="I12" s="164"/>
      <c r="J12" s="164"/>
      <c r="K12" s="164"/>
      <c r="L12" s="164"/>
      <c r="M12" s="165"/>
    </row>
    <row r="13" spans="5:16" ht="12.7" customHeight="1" x14ac:dyDescent="0.3">
      <c r="E13" s="161"/>
      <c r="F13" s="75" t="s">
        <v>108</v>
      </c>
      <c r="G13" s="166" t="s">
        <v>18</v>
      </c>
      <c r="H13" s="75" t="s">
        <v>108</v>
      </c>
      <c r="I13" s="168" t="s">
        <v>18</v>
      </c>
      <c r="J13" s="170" t="s">
        <v>109</v>
      </c>
      <c r="K13" s="172" t="s">
        <v>110</v>
      </c>
      <c r="L13" s="174" t="s">
        <v>111</v>
      </c>
      <c r="M13" s="176" t="s">
        <v>112</v>
      </c>
    </row>
    <row r="14" spans="5:16" ht="58.25" thickBot="1" x14ac:dyDescent="0.35">
      <c r="E14" s="162"/>
      <c r="F14" s="76" t="s">
        <v>113</v>
      </c>
      <c r="G14" s="167"/>
      <c r="H14" s="76" t="s">
        <v>114</v>
      </c>
      <c r="I14" s="169"/>
      <c r="J14" s="171"/>
      <c r="K14" s="173"/>
      <c r="L14" s="175"/>
      <c r="M14" s="177"/>
      <c r="P14" s="77"/>
    </row>
    <row r="15" spans="5:16" ht="20.05" customHeight="1" x14ac:dyDescent="0.3">
      <c r="E15" s="78">
        <v>117</v>
      </c>
      <c r="F15" s="79">
        <f>[1]Prot_Jun!Y13</f>
        <v>1669</v>
      </c>
      <c r="G15" s="80">
        <f t="shared" ref="G15:G20" si="0">IF(F15="","",RANK(F15,$F$15:$F$20,0))</f>
        <v>6</v>
      </c>
      <c r="H15" s="79">
        <f>[1]Prot_Dev!Y13</f>
        <v>1775</v>
      </c>
      <c r="I15" s="80">
        <f t="shared" ref="I15:I20" si="1">IF(H15="","",RANK(H15,$H$15:$H$20,0))</f>
        <v>5</v>
      </c>
      <c r="J15" s="81">
        <f t="shared" ref="J15:J20" si="2">IF(SUM(G15,I15)=0,"",SUM(G15,I15))</f>
        <v>11</v>
      </c>
      <c r="K15" s="82">
        <f t="shared" ref="K15:K20" si="3">IF(J15="","",RANK(J15,$J$15:$J$20,1))</f>
        <v>6</v>
      </c>
      <c r="L15" s="83">
        <f t="shared" ref="L15:L20" si="4">IF(SUM(F15,H15)=0,"",SUM(F15,H15))</f>
        <v>3444</v>
      </c>
      <c r="M15" s="84">
        <f t="shared" ref="M15:M20" si="5">IF(L15="","",RANK(L15,$L$15:$L$20,0))</f>
        <v>6</v>
      </c>
      <c r="P15" s="77"/>
    </row>
    <row r="16" spans="5:16" ht="20.05" customHeight="1" x14ac:dyDescent="0.3">
      <c r="E16" s="85">
        <v>121</v>
      </c>
      <c r="F16" s="86">
        <f>[1]Prot_Jun!Y21</f>
        <v>1757</v>
      </c>
      <c r="G16" s="80">
        <f t="shared" si="0"/>
        <v>4</v>
      </c>
      <c r="H16" s="86">
        <f>[1]Prot_Dev!Y21</f>
        <v>2035</v>
      </c>
      <c r="I16" s="80">
        <f t="shared" si="1"/>
        <v>2</v>
      </c>
      <c r="J16" s="81">
        <f t="shared" si="2"/>
        <v>6</v>
      </c>
      <c r="K16" s="82">
        <f t="shared" si="3"/>
        <v>2</v>
      </c>
      <c r="L16" s="83">
        <f t="shared" si="4"/>
        <v>3792</v>
      </c>
      <c r="M16" s="87">
        <f t="shared" si="5"/>
        <v>3</v>
      </c>
      <c r="P16" s="77"/>
    </row>
    <row r="17" spans="5:13" ht="20.05" customHeight="1" x14ac:dyDescent="0.3">
      <c r="E17" s="85">
        <v>125</v>
      </c>
      <c r="F17" s="86">
        <f>[1]Prot_Jun!Y29</f>
        <v>2037</v>
      </c>
      <c r="G17" s="80">
        <f t="shared" si="0"/>
        <v>1</v>
      </c>
      <c r="H17" s="86">
        <f>[1]Prot_Dev!Y29</f>
        <v>1940</v>
      </c>
      <c r="I17" s="80">
        <f t="shared" si="1"/>
        <v>3</v>
      </c>
      <c r="J17" s="81">
        <f t="shared" si="2"/>
        <v>4</v>
      </c>
      <c r="K17" s="82">
        <f t="shared" si="3"/>
        <v>1</v>
      </c>
      <c r="L17" s="83">
        <f t="shared" si="4"/>
        <v>3977</v>
      </c>
      <c r="M17" s="88">
        <f t="shared" si="5"/>
        <v>1</v>
      </c>
    </row>
    <row r="18" spans="5:13" ht="20.05" customHeight="1" x14ac:dyDescent="0.3">
      <c r="E18" s="85">
        <v>126</v>
      </c>
      <c r="F18" s="86">
        <f>[1]Prot_Jun!Y37</f>
        <v>1774</v>
      </c>
      <c r="G18" s="80">
        <f t="shared" si="0"/>
        <v>3</v>
      </c>
      <c r="H18" s="86">
        <f>[1]Prot_Dev!Y37</f>
        <v>1695</v>
      </c>
      <c r="I18" s="80">
        <f t="shared" si="1"/>
        <v>6</v>
      </c>
      <c r="J18" s="81">
        <f t="shared" si="2"/>
        <v>9</v>
      </c>
      <c r="K18" s="82">
        <f t="shared" si="3"/>
        <v>5</v>
      </c>
      <c r="L18" s="83">
        <f t="shared" si="4"/>
        <v>3469</v>
      </c>
      <c r="M18" s="84">
        <f t="shared" si="5"/>
        <v>5</v>
      </c>
    </row>
    <row r="19" spans="5:13" ht="20.05" customHeight="1" x14ac:dyDescent="0.3">
      <c r="E19" s="85">
        <v>127</v>
      </c>
      <c r="F19" s="86">
        <f>[1]Prot_Jun!Y45</f>
        <v>1862</v>
      </c>
      <c r="G19" s="80">
        <f t="shared" si="0"/>
        <v>2</v>
      </c>
      <c r="H19" s="86">
        <f>[1]Prot_Dev!Y45</f>
        <v>1913</v>
      </c>
      <c r="I19" s="80">
        <f t="shared" si="1"/>
        <v>4</v>
      </c>
      <c r="J19" s="81">
        <f t="shared" si="2"/>
        <v>6</v>
      </c>
      <c r="K19" s="82">
        <f t="shared" si="3"/>
        <v>2</v>
      </c>
      <c r="L19" s="83">
        <f t="shared" si="4"/>
        <v>3775</v>
      </c>
      <c r="M19" s="84">
        <f t="shared" si="5"/>
        <v>4</v>
      </c>
    </row>
    <row r="20" spans="5:13" ht="20.05" customHeight="1" thickBot="1" x14ac:dyDescent="0.35">
      <c r="E20" s="89">
        <v>135</v>
      </c>
      <c r="F20" s="90">
        <f>[1]Prot_Jun!Y53</f>
        <v>1741</v>
      </c>
      <c r="G20" s="91">
        <f t="shared" si="0"/>
        <v>5</v>
      </c>
      <c r="H20" s="90">
        <f>[1]Prot_Dev!Y53</f>
        <v>2179</v>
      </c>
      <c r="I20" s="91">
        <f t="shared" si="1"/>
        <v>1</v>
      </c>
      <c r="J20" s="92">
        <f t="shared" si="2"/>
        <v>6</v>
      </c>
      <c r="K20" s="93">
        <f t="shared" si="3"/>
        <v>2</v>
      </c>
      <c r="L20" s="94">
        <f t="shared" si="4"/>
        <v>3920</v>
      </c>
      <c r="M20" s="95">
        <f t="shared" si="5"/>
        <v>2</v>
      </c>
    </row>
    <row r="21" spans="5:13" x14ac:dyDescent="0.3"/>
    <row r="22" spans="5:13" x14ac:dyDescent="0.3">
      <c r="F22" s="96"/>
      <c r="G22" s="96"/>
      <c r="H22" s="96"/>
      <c r="I22" s="96"/>
      <c r="J22" s="96"/>
      <c r="K22" s="96"/>
      <c r="L22" s="96"/>
      <c r="M22" s="96"/>
    </row>
    <row r="23" spans="5:13" x14ac:dyDescent="0.3"/>
    <row r="24" spans="5:13" x14ac:dyDescent="0.3">
      <c r="E24" s="159" t="s">
        <v>115</v>
      </c>
      <c r="F24" s="159"/>
      <c r="G24" s="159"/>
      <c r="H24" s="159"/>
      <c r="I24" s="159"/>
      <c r="J24" s="159"/>
      <c r="K24" s="159"/>
      <c r="L24" s="159"/>
      <c r="M24" s="159"/>
    </row>
    <row r="25" spans="5:13" x14ac:dyDescent="0.3"/>
    <row r="26" spans="5:13" x14ac:dyDescent="0.3"/>
    <row r="27" spans="5:13" x14ac:dyDescent="0.3"/>
    <row r="28" spans="5:13" hidden="1" x14ac:dyDescent="0.3"/>
    <row r="29" spans="5:13" hidden="1" x14ac:dyDescent="0.3"/>
    <row r="30" spans="5:13" hidden="1" x14ac:dyDescent="0.3"/>
    <row r="31" spans="5:13" hidden="1" x14ac:dyDescent="0.3"/>
    <row r="32" spans="5:13" hidden="1" x14ac:dyDescent="0.3"/>
    <row r="33" spans="5:13" hidden="1" x14ac:dyDescent="0.3"/>
    <row r="34" spans="5:13" hidden="1" x14ac:dyDescent="0.3"/>
    <row r="35" spans="5:13" hidden="1" x14ac:dyDescent="0.3">
      <c r="E35" s="71"/>
      <c r="F35" s="71"/>
      <c r="G35" s="71"/>
      <c r="H35" s="71"/>
      <c r="I35" s="71"/>
      <c r="J35" s="71"/>
      <c r="K35" s="71"/>
      <c r="L35" s="71"/>
      <c r="M35" s="71"/>
    </row>
    <row r="36" spans="5:13" hidden="1" x14ac:dyDescent="0.3">
      <c r="E36" s="71"/>
      <c r="F36" s="71"/>
      <c r="G36" s="71"/>
      <c r="H36" s="71"/>
      <c r="I36" s="71"/>
      <c r="J36" s="71"/>
      <c r="K36" s="71"/>
      <c r="L36" s="71"/>
      <c r="M36" s="71"/>
    </row>
    <row r="37" spans="5:13" hidden="1" x14ac:dyDescent="0.3">
      <c r="E37" s="71"/>
      <c r="F37" s="71"/>
      <c r="G37" s="71"/>
      <c r="H37" s="71"/>
      <c r="I37" s="71"/>
      <c r="J37" s="71"/>
      <c r="K37" s="71"/>
      <c r="L37" s="71"/>
      <c r="M37" s="71"/>
    </row>
    <row r="38" spans="5:13" hidden="1" x14ac:dyDescent="0.3">
      <c r="E38" s="71"/>
      <c r="F38" s="71"/>
      <c r="G38" s="71"/>
      <c r="H38" s="71"/>
      <c r="I38" s="71"/>
      <c r="J38" s="71"/>
      <c r="K38" s="71"/>
      <c r="L38" s="71"/>
      <c r="M38" s="71"/>
    </row>
    <row r="39" spans="5:13" hidden="1" x14ac:dyDescent="0.3">
      <c r="E39" s="71"/>
      <c r="F39" s="71"/>
      <c r="G39" s="71"/>
      <c r="H39" s="71"/>
      <c r="I39" s="71"/>
      <c r="J39" s="71"/>
      <c r="K39" s="71"/>
      <c r="L39" s="71"/>
      <c r="M39" s="71"/>
    </row>
    <row r="40" spans="5:13" hidden="1" x14ac:dyDescent="0.3">
      <c r="E40" s="71"/>
      <c r="F40" s="71"/>
      <c r="G40" s="71"/>
      <c r="H40" s="71"/>
      <c r="I40" s="71"/>
      <c r="J40" s="71"/>
      <c r="K40" s="71"/>
      <c r="L40" s="71"/>
      <c r="M40" s="71"/>
    </row>
    <row r="41" spans="5:13" ht="12.7" customHeight="1" x14ac:dyDescent="0.3"/>
    <row r="42" spans="5:13" ht="12.7" customHeight="1" x14ac:dyDescent="0.3"/>
    <row r="43" spans="5:13" ht="12.7" customHeight="1" x14ac:dyDescent="0.3"/>
    <row r="44" spans="5:13" ht="12.7" customHeight="1" x14ac:dyDescent="0.3"/>
  </sheetData>
  <sheetProtection password="DA94" sheet="1" objects="1" scenarios="1" selectLockedCells="1" selectUnlockedCells="1"/>
  <mergeCells count="17">
    <mergeCell ref="E24:M24"/>
    <mergeCell ref="E8:M8"/>
    <mergeCell ref="H9:K9"/>
    <mergeCell ref="E12:E14"/>
    <mergeCell ref="F12:M12"/>
    <mergeCell ref="G13:G14"/>
    <mergeCell ref="I13:I14"/>
    <mergeCell ref="J13:J14"/>
    <mergeCell ref="K13:K14"/>
    <mergeCell ref="L13:L14"/>
    <mergeCell ref="M13:M14"/>
    <mergeCell ref="E6:J6"/>
    <mergeCell ref="E1:O1"/>
    <mergeCell ref="E2:P2"/>
    <mergeCell ref="E3:P3"/>
    <mergeCell ref="E4:O4"/>
    <mergeCell ref="E5:M5"/>
  </mergeCells>
  <pageMargins left="1.1811023622047245" right="0" top="0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M69"/>
  <sheetViews>
    <sheetView tabSelected="1" zoomScaleNormal="100" workbookViewId="0">
      <selection activeCell="A25" sqref="A25"/>
    </sheetView>
  </sheetViews>
  <sheetFormatPr defaultColWidth="0" defaultRowHeight="15.05" zeroHeight="1" x14ac:dyDescent="0.3"/>
  <cols>
    <col min="1" max="1" width="49.6640625" customWidth="1"/>
    <col min="2" max="4" width="8.88671875" customWidth="1"/>
    <col min="5" max="5" width="5.44140625" customWidth="1"/>
    <col min="6" max="6" width="8.88671875" customWidth="1"/>
    <col min="7" max="256" width="8.88671875" hidden="1"/>
    <col min="257" max="257" width="49.6640625" hidden="1"/>
    <col min="258" max="260" width="8.88671875" hidden="1"/>
    <col min="261" max="261" width="5.44140625" hidden="1"/>
    <col min="262" max="512" width="8.88671875" hidden="1"/>
    <col min="513" max="513" width="49.6640625" hidden="1"/>
    <col min="514" max="516" width="8.88671875" hidden="1"/>
    <col min="517" max="517" width="5.44140625" hidden="1"/>
    <col min="518" max="768" width="8.88671875" hidden="1"/>
    <col min="769" max="769" width="49.6640625" hidden="1"/>
    <col min="770" max="772" width="8.88671875" hidden="1"/>
    <col min="773" max="773" width="5.44140625" hidden="1"/>
    <col min="774" max="1024" width="8.88671875" hidden="1"/>
    <col min="1025" max="1025" width="49.6640625" hidden="1"/>
    <col min="1026" max="1028" width="8.88671875" hidden="1"/>
    <col min="1029" max="1029" width="5.44140625" hidden="1"/>
    <col min="1030" max="1280" width="8.88671875" hidden="1"/>
    <col min="1281" max="1281" width="49.6640625" hidden="1"/>
    <col min="1282" max="1284" width="8.88671875" hidden="1"/>
    <col min="1285" max="1285" width="5.44140625" hidden="1"/>
    <col min="1286" max="1536" width="8.88671875" hidden="1"/>
    <col min="1537" max="1537" width="49.6640625" hidden="1"/>
    <col min="1538" max="1540" width="8.88671875" hidden="1"/>
    <col min="1541" max="1541" width="5.44140625" hidden="1"/>
    <col min="1542" max="1792" width="8.88671875" hidden="1"/>
    <col min="1793" max="1793" width="49.6640625" hidden="1"/>
    <col min="1794" max="1796" width="8.88671875" hidden="1"/>
    <col min="1797" max="1797" width="5.44140625" hidden="1"/>
    <col min="1798" max="2048" width="8.88671875" hidden="1"/>
    <col min="2049" max="2049" width="49.6640625" hidden="1"/>
    <col min="2050" max="2052" width="8.88671875" hidden="1"/>
    <col min="2053" max="2053" width="5.44140625" hidden="1"/>
    <col min="2054" max="2304" width="8.88671875" hidden="1"/>
    <col min="2305" max="2305" width="49.6640625" hidden="1"/>
    <col min="2306" max="2308" width="8.88671875" hidden="1"/>
    <col min="2309" max="2309" width="5.44140625" hidden="1"/>
    <col min="2310" max="2560" width="8.88671875" hidden="1"/>
    <col min="2561" max="2561" width="49.6640625" hidden="1"/>
    <col min="2562" max="2564" width="8.88671875" hidden="1"/>
    <col min="2565" max="2565" width="5.44140625" hidden="1"/>
    <col min="2566" max="2816" width="8.88671875" hidden="1"/>
    <col min="2817" max="2817" width="49.6640625" hidden="1"/>
    <col min="2818" max="2820" width="8.88671875" hidden="1"/>
    <col min="2821" max="2821" width="5.44140625" hidden="1"/>
    <col min="2822" max="3072" width="8.88671875" hidden="1"/>
    <col min="3073" max="3073" width="49.6640625" hidden="1"/>
    <col min="3074" max="3076" width="8.88671875" hidden="1"/>
    <col min="3077" max="3077" width="5.44140625" hidden="1"/>
    <col min="3078" max="3328" width="8.88671875" hidden="1"/>
    <col min="3329" max="3329" width="49.6640625" hidden="1"/>
    <col min="3330" max="3332" width="8.88671875" hidden="1"/>
    <col min="3333" max="3333" width="5.44140625" hidden="1"/>
    <col min="3334" max="3584" width="8.88671875" hidden="1"/>
    <col min="3585" max="3585" width="49.6640625" hidden="1"/>
    <col min="3586" max="3588" width="8.88671875" hidden="1"/>
    <col min="3589" max="3589" width="5.44140625" hidden="1"/>
    <col min="3590" max="3840" width="8.88671875" hidden="1"/>
    <col min="3841" max="3841" width="49.6640625" hidden="1"/>
    <col min="3842" max="3844" width="8.88671875" hidden="1"/>
    <col min="3845" max="3845" width="5.44140625" hidden="1"/>
    <col min="3846" max="4096" width="8.88671875" hidden="1"/>
    <col min="4097" max="4097" width="49.6640625" hidden="1"/>
    <col min="4098" max="4100" width="8.88671875" hidden="1"/>
    <col min="4101" max="4101" width="5.44140625" hidden="1"/>
    <col min="4102" max="4352" width="8.88671875" hidden="1"/>
    <col min="4353" max="4353" width="49.6640625" hidden="1"/>
    <col min="4354" max="4356" width="8.88671875" hidden="1"/>
    <col min="4357" max="4357" width="5.44140625" hidden="1"/>
    <col min="4358" max="4608" width="8.88671875" hidden="1"/>
    <col min="4609" max="4609" width="49.6640625" hidden="1"/>
    <col min="4610" max="4612" width="8.88671875" hidden="1"/>
    <col min="4613" max="4613" width="5.44140625" hidden="1"/>
    <col min="4614" max="4864" width="8.88671875" hidden="1"/>
    <col min="4865" max="4865" width="49.6640625" hidden="1"/>
    <col min="4866" max="4868" width="8.88671875" hidden="1"/>
    <col min="4869" max="4869" width="5.44140625" hidden="1"/>
    <col min="4870" max="5120" width="8.88671875" hidden="1"/>
    <col min="5121" max="5121" width="49.6640625" hidden="1"/>
    <col min="5122" max="5124" width="8.88671875" hidden="1"/>
    <col min="5125" max="5125" width="5.44140625" hidden="1"/>
    <col min="5126" max="5376" width="8.88671875" hidden="1"/>
    <col min="5377" max="5377" width="49.6640625" hidden="1"/>
    <col min="5378" max="5380" width="8.88671875" hidden="1"/>
    <col min="5381" max="5381" width="5.44140625" hidden="1"/>
    <col min="5382" max="5632" width="8.88671875" hidden="1"/>
    <col min="5633" max="5633" width="49.6640625" hidden="1"/>
    <col min="5634" max="5636" width="8.88671875" hidden="1"/>
    <col min="5637" max="5637" width="5.44140625" hidden="1"/>
    <col min="5638" max="5888" width="8.88671875" hidden="1"/>
    <col min="5889" max="5889" width="49.6640625" hidden="1"/>
    <col min="5890" max="5892" width="8.88671875" hidden="1"/>
    <col min="5893" max="5893" width="5.44140625" hidden="1"/>
    <col min="5894" max="6144" width="8.88671875" hidden="1"/>
    <col min="6145" max="6145" width="49.6640625" hidden="1"/>
    <col min="6146" max="6148" width="8.88671875" hidden="1"/>
    <col min="6149" max="6149" width="5.44140625" hidden="1"/>
    <col min="6150" max="6400" width="8.88671875" hidden="1"/>
    <col min="6401" max="6401" width="49.6640625" hidden="1"/>
    <col min="6402" max="6404" width="8.88671875" hidden="1"/>
    <col min="6405" max="6405" width="5.44140625" hidden="1"/>
    <col min="6406" max="6656" width="8.88671875" hidden="1"/>
    <col min="6657" max="6657" width="49.6640625" hidden="1"/>
    <col min="6658" max="6660" width="8.88671875" hidden="1"/>
    <col min="6661" max="6661" width="5.44140625" hidden="1"/>
    <col min="6662" max="6912" width="8.88671875" hidden="1"/>
    <col min="6913" max="6913" width="49.6640625" hidden="1"/>
    <col min="6914" max="6916" width="8.88671875" hidden="1"/>
    <col min="6917" max="6917" width="5.44140625" hidden="1"/>
    <col min="6918" max="7168" width="8.88671875" hidden="1"/>
    <col min="7169" max="7169" width="49.6640625" hidden="1"/>
    <col min="7170" max="7172" width="8.88671875" hidden="1"/>
    <col min="7173" max="7173" width="5.44140625" hidden="1"/>
    <col min="7174" max="7424" width="8.88671875" hidden="1"/>
    <col min="7425" max="7425" width="49.6640625" hidden="1"/>
    <col min="7426" max="7428" width="8.88671875" hidden="1"/>
    <col min="7429" max="7429" width="5.44140625" hidden="1"/>
    <col min="7430" max="7680" width="8.88671875" hidden="1"/>
    <col min="7681" max="7681" width="49.6640625" hidden="1"/>
    <col min="7682" max="7684" width="8.88671875" hidden="1"/>
    <col min="7685" max="7685" width="5.44140625" hidden="1"/>
    <col min="7686" max="7936" width="8.88671875" hidden="1"/>
    <col min="7937" max="7937" width="49.6640625" hidden="1"/>
    <col min="7938" max="7940" width="8.88671875" hidden="1"/>
    <col min="7941" max="7941" width="5.44140625" hidden="1"/>
    <col min="7942" max="8192" width="8.88671875" hidden="1"/>
    <col min="8193" max="8193" width="49.6640625" hidden="1"/>
    <col min="8194" max="8196" width="8.88671875" hidden="1"/>
    <col min="8197" max="8197" width="5.44140625" hidden="1"/>
    <col min="8198" max="8448" width="8.88671875" hidden="1"/>
    <col min="8449" max="8449" width="49.6640625" hidden="1"/>
    <col min="8450" max="8452" width="8.88671875" hidden="1"/>
    <col min="8453" max="8453" width="5.44140625" hidden="1"/>
    <col min="8454" max="8704" width="8.88671875" hidden="1"/>
    <col min="8705" max="8705" width="49.6640625" hidden="1"/>
    <col min="8706" max="8708" width="8.88671875" hidden="1"/>
    <col min="8709" max="8709" width="5.44140625" hidden="1"/>
    <col min="8710" max="8960" width="8.88671875" hidden="1"/>
    <col min="8961" max="8961" width="49.6640625" hidden="1"/>
    <col min="8962" max="8964" width="8.88671875" hidden="1"/>
    <col min="8965" max="8965" width="5.44140625" hidden="1"/>
    <col min="8966" max="9216" width="8.88671875" hidden="1"/>
    <col min="9217" max="9217" width="49.6640625" hidden="1"/>
    <col min="9218" max="9220" width="8.88671875" hidden="1"/>
    <col min="9221" max="9221" width="5.44140625" hidden="1"/>
    <col min="9222" max="9472" width="8.88671875" hidden="1"/>
    <col min="9473" max="9473" width="49.6640625" hidden="1"/>
    <col min="9474" max="9476" width="8.88671875" hidden="1"/>
    <col min="9477" max="9477" width="5.44140625" hidden="1"/>
    <col min="9478" max="9728" width="8.88671875" hidden="1"/>
    <col min="9729" max="9729" width="49.6640625" hidden="1"/>
    <col min="9730" max="9732" width="8.88671875" hidden="1"/>
    <col min="9733" max="9733" width="5.44140625" hidden="1"/>
    <col min="9734" max="9984" width="8.88671875" hidden="1"/>
    <col min="9985" max="9985" width="49.6640625" hidden="1"/>
    <col min="9986" max="9988" width="8.88671875" hidden="1"/>
    <col min="9989" max="9989" width="5.44140625" hidden="1"/>
    <col min="9990" max="10240" width="8.88671875" hidden="1"/>
    <col min="10241" max="10241" width="49.6640625" hidden="1"/>
    <col min="10242" max="10244" width="8.88671875" hidden="1"/>
    <col min="10245" max="10245" width="5.44140625" hidden="1"/>
    <col min="10246" max="10496" width="8.88671875" hidden="1"/>
    <col min="10497" max="10497" width="49.6640625" hidden="1"/>
    <col min="10498" max="10500" width="8.88671875" hidden="1"/>
    <col min="10501" max="10501" width="5.44140625" hidden="1"/>
    <col min="10502" max="10752" width="8.88671875" hidden="1"/>
    <col min="10753" max="10753" width="49.6640625" hidden="1"/>
    <col min="10754" max="10756" width="8.88671875" hidden="1"/>
    <col min="10757" max="10757" width="5.44140625" hidden="1"/>
    <col min="10758" max="11008" width="8.88671875" hidden="1"/>
    <col min="11009" max="11009" width="49.6640625" hidden="1"/>
    <col min="11010" max="11012" width="8.88671875" hidden="1"/>
    <col min="11013" max="11013" width="5.44140625" hidden="1"/>
    <col min="11014" max="11264" width="8.88671875" hidden="1"/>
    <col min="11265" max="11265" width="49.6640625" hidden="1"/>
    <col min="11266" max="11268" width="8.88671875" hidden="1"/>
    <col min="11269" max="11269" width="5.44140625" hidden="1"/>
    <col min="11270" max="11520" width="8.88671875" hidden="1"/>
    <col min="11521" max="11521" width="49.6640625" hidden="1"/>
    <col min="11522" max="11524" width="8.88671875" hidden="1"/>
    <col min="11525" max="11525" width="5.44140625" hidden="1"/>
    <col min="11526" max="11776" width="8.88671875" hidden="1"/>
    <col min="11777" max="11777" width="49.6640625" hidden="1"/>
    <col min="11778" max="11780" width="8.88671875" hidden="1"/>
    <col min="11781" max="11781" width="5.44140625" hidden="1"/>
    <col min="11782" max="12032" width="8.88671875" hidden="1"/>
    <col min="12033" max="12033" width="49.6640625" hidden="1"/>
    <col min="12034" max="12036" width="8.88671875" hidden="1"/>
    <col min="12037" max="12037" width="5.44140625" hidden="1"/>
    <col min="12038" max="12288" width="8.88671875" hidden="1"/>
    <col min="12289" max="12289" width="49.6640625" hidden="1"/>
    <col min="12290" max="12292" width="8.88671875" hidden="1"/>
    <col min="12293" max="12293" width="5.44140625" hidden="1"/>
    <col min="12294" max="12544" width="8.88671875" hidden="1"/>
    <col min="12545" max="12545" width="49.6640625" hidden="1"/>
    <col min="12546" max="12548" width="8.88671875" hidden="1"/>
    <col min="12549" max="12549" width="5.44140625" hidden="1"/>
    <col min="12550" max="12800" width="8.88671875" hidden="1"/>
    <col min="12801" max="12801" width="49.6640625" hidden="1"/>
    <col min="12802" max="12804" width="8.88671875" hidden="1"/>
    <col min="12805" max="12805" width="5.44140625" hidden="1"/>
    <col min="12806" max="13056" width="8.88671875" hidden="1"/>
    <col min="13057" max="13057" width="49.6640625" hidden="1"/>
    <col min="13058" max="13060" width="8.88671875" hidden="1"/>
    <col min="13061" max="13061" width="5.44140625" hidden="1"/>
    <col min="13062" max="13312" width="8.88671875" hidden="1"/>
    <col min="13313" max="13313" width="49.6640625" hidden="1"/>
    <col min="13314" max="13316" width="8.88671875" hidden="1"/>
    <col min="13317" max="13317" width="5.44140625" hidden="1"/>
    <col min="13318" max="13568" width="8.88671875" hidden="1"/>
    <col min="13569" max="13569" width="49.6640625" hidden="1"/>
    <col min="13570" max="13572" width="8.88671875" hidden="1"/>
    <col min="13573" max="13573" width="5.44140625" hidden="1"/>
    <col min="13574" max="13824" width="8.88671875" hidden="1"/>
    <col min="13825" max="13825" width="49.6640625" hidden="1"/>
    <col min="13826" max="13828" width="8.88671875" hidden="1"/>
    <col min="13829" max="13829" width="5.44140625" hidden="1"/>
    <col min="13830" max="14080" width="8.88671875" hidden="1"/>
    <col min="14081" max="14081" width="49.6640625" hidden="1"/>
    <col min="14082" max="14084" width="8.88671875" hidden="1"/>
    <col min="14085" max="14085" width="5.44140625" hidden="1"/>
    <col min="14086" max="14336" width="8.88671875" hidden="1"/>
    <col min="14337" max="14337" width="49.6640625" hidden="1"/>
    <col min="14338" max="14340" width="8.88671875" hidden="1"/>
    <col min="14341" max="14341" width="5.44140625" hidden="1"/>
    <col min="14342" max="14592" width="8.88671875" hidden="1"/>
    <col min="14593" max="14593" width="49.6640625" hidden="1"/>
    <col min="14594" max="14596" width="8.88671875" hidden="1"/>
    <col min="14597" max="14597" width="5.44140625" hidden="1"/>
    <col min="14598" max="14848" width="8.88671875" hidden="1"/>
    <col min="14849" max="14849" width="49.6640625" hidden="1"/>
    <col min="14850" max="14852" width="8.88671875" hidden="1"/>
    <col min="14853" max="14853" width="5.44140625" hidden="1"/>
    <col min="14854" max="15104" width="8.88671875" hidden="1"/>
    <col min="15105" max="15105" width="49.6640625" hidden="1"/>
    <col min="15106" max="15108" width="8.88671875" hidden="1"/>
    <col min="15109" max="15109" width="5.44140625" hidden="1"/>
    <col min="15110" max="15360" width="8.88671875" hidden="1"/>
    <col min="15361" max="15361" width="49.6640625" hidden="1"/>
    <col min="15362" max="15364" width="8.88671875" hidden="1"/>
    <col min="15365" max="15365" width="5.44140625" hidden="1"/>
    <col min="15366" max="15616" width="8.88671875" hidden="1"/>
    <col min="15617" max="15617" width="49.6640625" hidden="1"/>
    <col min="15618" max="15620" width="8.88671875" hidden="1"/>
    <col min="15621" max="15621" width="5.44140625" hidden="1"/>
    <col min="15622" max="15872" width="8.88671875" hidden="1"/>
    <col min="15873" max="15873" width="49.6640625" hidden="1"/>
    <col min="15874" max="15876" width="8.88671875" hidden="1"/>
    <col min="15877" max="15877" width="5.44140625" hidden="1"/>
    <col min="15878" max="16128" width="8.88671875" hidden="1"/>
    <col min="16129" max="16129" width="49.6640625" hidden="1"/>
    <col min="16130" max="16132" width="8.88671875" hidden="1"/>
    <col min="16133" max="16133" width="5.44140625" hidden="1"/>
    <col min="16134" max="16384" width="8.88671875" hidden="1"/>
  </cols>
  <sheetData>
    <row r="1" spans="1:6" x14ac:dyDescent="0.3">
      <c r="A1" s="178" t="s">
        <v>244</v>
      </c>
      <c r="B1" s="178"/>
      <c r="C1" s="178"/>
      <c r="D1" s="178"/>
      <c r="E1" s="178"/>
    </row>
    <row r="2" spans="1:6" x14ac:dyDescent="0.3">
      <c r="A2" s="178" t="s">
        <v>245</v>
      </c>
      <c r="B2" s="178"/>
      <c r="C2" s="178"/>
      <c r="D2" s="178"/>
      <c r="E2" s="178"/>
    </row>
    <row r="3" spans="1:6" x14ac:dyDescent="0.3">
      <c r="A3" s="178" t="s">
        <v>246</v>
      </c>
      <c r="B3" s="178"/>
      <c r="C3" s="178"/>
      <c r="D3" s="178"/>
      <c r="E3" s="178"/>
    </row>
    <row r="4" spans="1:6" x14ac:dyDescent="0.3">
      <c r="A4" s="147"/>
      <c r="B4" s="147"/>
      <c r="C4" s="147"/>
      <c r="D4" s="147"/>
      <c r="E4" s="147"/>
    </row>
    <row r="5" spans="1:6" ht="13.5" customHeight="1" x14ac:dyDescent="0.3">
      <c r="A5" s="139" t="s">
        <v>181</v>
      </c>
      <c r="B5" s="140"/>
      <c r="C5" s="140"/>
      <c r="D5" s="141"/>
      <c r="E5" s="139"/>
      <c r="F5" s="139"/>
    </row>
    <row r="6" spans="1:6" ht="13.5" customHeight="1" x14ac:dyDescent="0.3">
      <c r="A6" s="142"/>
      <c r="B6" s="140"/>
      <c r="C6" s="140"/>
      <c r="D6" s="141"/>
      <c r="E6" s="139"/>
      <c r="F6" s="139"/>
    </row>
    <row r="7" spans="1:6" ht="13.5" customHeight="1" x14ac:dyDescent="0.3">
      <c r="A7" s="143" t="s">
        <v>182</v>
      </c>
      <c r="B7" s="140"/>
      <c r="C7" s="140"/>
      <c r="D7" s="141"/>
      <c r="E7" s="139"/>
      <c r="F7" s="139"/>
    </row>
    <row r="8" spans="1:6" ht="13.5" customHeight="1" x14ac:dyDescent="0.3">
      <c r="A8" s="139" t="s">
        <v>183</v>
      </c>
      <c r="B8" s="140">
        <v>127</v>
      </c>
      <c r="C8" s="140" t="s">
        <v>43</v>
      </c>
      <c r="D8" s="141" t="s">
        <v>184</v>
      </c>
      <c r="E8" s="139"/>
      <c r="F8" s="139"/>
    </row>
    <row r="9" spans="1:6" ht="13.5" customHeight="1" x14ac:dyDescent="0.3">
      <c r="A9" s="139" t="s">
        <v>185</v>
      </c>
      <c r="B9" s="140">
        <v>135</v>
      </c>
      <c r="C9" s="140" t="s">
        <v>57</v>
      </c>
      <c r="D9" s="141" t="s">
        <v>186</v>
      </c>
      <c r="E9" s="139"/>
      <c r="F9" s="139"/>
    </row>
    <row r="10" spans="1:6" ht="13.5" customHeight="1" x14ac:dyDescent="0.3">
      <c r="A10" s="139" t="s">
        <v>187</v>
      </c>
      <c r="B10" s="140"/>
      <c r="C10" s="140" t="s">
        <v>247</v>
      </c>
      <c r="D10" s="141" t="s">
        <v>188</v>
      </c>
      <c r="E10" s="139"/>
      <c r="F10" s="139"/>
    </row>
    <row r="11" spans="1:6" ht="13.5" customHeight="1" x14ac:dyDescent="0.3">
      <c r="A11" s="142"/>
      <c r="B11" s="140"/>
      <c r="C11" s="140"/>
      <c r="D11" s="141"/>
      <c r="E11" s="139"/>
      <c r="F11" s="139"/>
    </row>
    <row r="12" spans="1:6" ht="13.5" customHeight="1" x14ac:dyDescent="0.3">
      <c r="A12" s="143" t="s">
        <v>189</v>
      </c>
      <c r="B12" s="140"/>
      <c r="C12" s="140"/>
      <c r="D12" s="141"/>
      <c r="E12" s="139"/>
      <c r="F12" s="139"/>
    </row>
    <row r="13" spans="1:6" ht="13.5" customHeight="1" x14ac:dyDescent="0.3">
      <c r="A13" s="139" t="s">
        <v>190</v>
      </c>
      <c r="B13" s="140">
        <v>127</v>
      </c>
      <c r="C13" s="140" t="s">
        <v>41</v>
      </c>
      <c r="D13" s="141" t="s">
        <v>191</v>
      </c>
      <c r="E13" s="139"/>
      <c r="F13" s="139"/>
    </row>
    <row r="14" spans="1:6" ht="13.5" customHeight="1" x14ac:dyDescent="0.3">
      <c r="A14" s="139" t="s">
        <v>192</v>
      </c>
      <c r="B14" s="140">
        <v>126</v>
      </c>
      <c r="C14" s="140" t="s">
        <v>41</v>
      </c>
      <c r="D14" s="141" t="s">
        <v>193</v>
      </c>
      <c r="E14" s="139"/>
      <c r="F14" s="139"/>
    </row>
    <row r="15" spans="1:6" ht="13.5" customHeight="1" x14ac:dyDescent="0.3">
      <c r="A15" s="139" t="s">
        <v>194</v>
      </c>
      <c r="B15" s="140">
        <v>117</v>
      </c>
      <c r="C15" s="140">
        <v>4</v>
      </c>
      <c r="D15" s="141" t="s">
        <v>195</v>
      </c>
      <c r="E15" s="139"/>
      <c r="F15" s="139"/>
    </row>
    <row r="16" spans="1:6" ht="13.5" customHeight="1" x14ac:dyDescent="0.3">
      <c r="A16" s="142"/>
      <c r="B16" s="140"/>
      <c r="C16" s="140"/>
      <c r="D16" s="141"/>
      <c r="E16" s="139"/>
      <c r="F16" s="139"/>
    </row>
    <row r="17" spans="1:6" ht="13.5" customHeight="1" x14ac:dyDescent="0.3">
      <c r="A17" s="143" t="s">
        <v>196</v>
      </c>
      <c r="B17" s="140"/>
      <c r="C17" s="140"/>
      <c r="D17" s="141"/>
      <c r="E17" s="139"/>
      <c r="F17" s="139"/>
    </row>
    <row r="18" spans="1:6" ht="13.5" customHeight="1" x14ac:dyDescent="0.3">
      <c r="A18" s="139" t="s">
        <v>197</v>
      </c>
      <c r="B18" s="140">
        <v>135</v>
      </c>
      <c r="C18" s="140" t="s">
        <v>45</v>
      </c>
      <c r="D18" s="141" t="s">
        <v>198</v>
      </c>
      <c r="E18" s="139"/>
      <c r="F18" s="139"/>
    </row>
    <row r="19" spans="1:6" ht="13.5" customHeight="1" x14ac:dyDescent="0.3">
      <c r="A19" s="139" t="s">
        <v>199</v>
      </c>
      <c r="B19" s="140">
        <v>121</v>
      </c>
      <c r="C19" s="140" t="s">
        <v>82</v>
      </c>
      <c r="D19" s="141" t="s">
        <v>200</v>
      </c>
      <c r="E19" s="139"/>
      <c r="F19" s="139"/>
    </row>
    <row r="20" spans="1:6" ht="13.5" customHeight="1" x14ac:dyDescent="0.3">
      <c r="A20" s="139" t="s">
        <v>201</v>
      </c>
      <c r="B20" s="140">
        <v>121</v>
      </c>
      <c r="C20" s="140" t="s">
        <v>59</v>
      </c>
      <c r="D20" s="141" t="s">
        <v>202</v>
      </c>
      <c r="E20" s="139"/>
      <c r="F20" s="139"/>
    </row>
    <row r="21" spans="1:6" ht="13.5" customHeight="1" x14ac:dyDescent="0.3">
      <c r="A21" s="142"/>
      <c r="B21" s="140"/>
      <c r="C21" s="140"/>
      <c r="D21" s="141"/>
      <c r="E21" s="139"/>
      <c r="F21" s="139"/>
    </row>
    <row r="22" spans="1:6" ht="13.5" customHeight="1" x14ac:dyDescent="0.3">
      <c r="A22" s="143" t="s">
        <v>203</v>
      </c>
      <c r="B22" s="140"/>
      <c r="C22" s="140"/>
      <c r="D22" s="141"/>
      <c r="E22" s="139"/>
      <c r="F22" s="139"/>
    </row>
    <row r="23" spans="1:6" ht="13.5" customHeight="1" x14ac:dyDescent="0.3">
      <c r="A23" s="139" t="s">
        <v>204</v>
      </c>
      <c r="B23" s="140">
        <v>135</v>
      </c>
      <c r="C23" s="140" t="s">
        <v>90</v>
      </c>
      <c r="D23" s="141" t="s">
        <v>205</v>
      </c>
      <c r="E23" s="139"/>
      <c r="F23" s="139"/>
    </row>
    <row r="24" spans="1:6" ht="13.5" customHeight="1" x14ac:dyDescent="0.3">
      <c r="A24" s="139" t="s">
        <v>248</v>
      </c>
      <c r="B24" s="140">
        <v>135</v>
      </c>
      <c r="C24" s="140" t="s">
        <v>61</v>
      </c>
      <c r="D24" s="141" t="s">
        <v>206</v>
      </c>
      <c r="E24" s="139"/>
      <c r="F24" s="139"/>
    </row>
    <row r="25" spans="1:6" ht="13.5" customHeight="1" x14ac:dyDescent="0.3">
      <c r="A25" s="139" t="s">
        <v>207</v>
      </c>
      <c r="B25" s="140">
        <v>117</v>
      </c>
      <c r="C25" s="140">
        <v>6</v>
      </c>
      <c r="D25" s="141" t="s">
        <v>208</v>
      </c>
      <c r="E25" s="139"/>
      <c r="F25" s="139"/>
    </row>
    <row r="26" spans="1:6" ht="13.5" customHeight="1" x14ac:dyDescent="0.3">
      <c r="A26" s="142"/>
      <c r="B26" s="140"/>
      <c r="C26" s="140"/>
      <c r="D26" s="141"/>
      <c r="E26" s="139"/>
      <c r="F26" s="139"/>
    </row>
    <row r="27" spans="1:6" ht="13.5" customHeight="1" x14ac:dyDescent="0.3">
      <c r="A27" s="143" t="s">
        <v>209</v>
      </c>
      <c r="B27" s="140"/>
      <c r="C27" s="140"/>
      <c r="D27" s="141"/>
      <c r="E27" s="139"/>
      <c r="F27" s="139"/>
    </row>
    <row r="28" spans="1:6" ht="13.5" customHeight="1" x14ac:dyDescent="0.3">
      <c r="A28" s="139" t="s">
        <v>210</v>
      </c>
      <c r="B28" s="140">
        <v>135</v>
      </c>
      <c r="C28" s="140" t="s">
        <v>175</v>
      </c>
      <c r="D28" s="141" t="s">
        <v>211</v>
      </c>
      <c r="E28" s="139"/>
      <c r="F28" s="139"/>
    </row>
    <row r="29" spans="1:6" ht="13.5" customHeight="1" x14ac:dyDescent="0.3">
      <c r="A29" s="139" t="s">
        <v>212</v>
      </c>
      <c r="B29" s="140">
        <v>127</v>
      </c>
      <c r="C29" s="140" t="s">
        <v>166</v>
      </c>
      <c r="D29" s="141" t="s">
        <v>213</v>
      </c>
      <c r="E29" s="139"/>
      <c r="F29" s="139"/>
    </row>
    <row r="30" spans="1:6" ht="13.5" customHeight="1" x14ac:dyDescent="0.3">
      <c r="A30" s="139" t="s">
        <v>214</v>
      </c>
      <c r="B30" s="140">
        <v>121</v>
      </c>
      <c r="C30" s="140" t="s">
        <v>49</v>
      </c>
      <c r="D30" s="141" t="s">
        <v>215</v>
      </c>
      <c r="E30" s="139"/>
      <c r="F30" s="139"/>
    </row>
    <row r="31" spans="1:6" ht="13.5" customHeight="1" x14ac:dyDescent="0.3">
      <c r="A31" s="142"/>
      <c r="B31" s="140"/>
      <c r="C31" s="140"/>
      <c r="D31" s="141"/>
      <c r="E31" s="139"/>
      <c r="F31" s="139"/>
    </row>
    <row r="32" spans="1:6" ht="13.5" customHeight="1" x14ac:dyDescent="0.3">
      <c r="A32" s="143" t="s">
        <v>216</v>
      </c>
      <c r="B32" s="140"/>
      <c r="C32" s="140"/>
      <c r="D32" s="141"/>
      <c r="E32" s="139"/>
      <c r="F32" s="139"/>
    </row>
    <row r="33" spans="1:6" ht="13.5" customHeight="1" x14ac:dyDescent="0.3">
      <c r="A33" s="139" t="s">
        <v>217</v>
      </c>
      <c r="B33" s="140">
        <v>125</v>
      </c>
      <c r="C33" s="140" t="s">
        <v>49</v>
      </c>
      <c r="D33" s="141" t="s">
        <v>218</v>
      </c>
      <c r="E33" s="139"/>
      <c r="F33" s="139"/>
    </row>
    <row r="34" spans="1:6" ht="13.5" customHeight="1" x14ac:dyDescent="0.3">
      <c r="A34" s="139" t="s">
        <v>219</v>
      </c>
      <c r="B34" s="140">
        <v>127</v>
      </c>
      <c r="C34" s="140" t="s">
        <v>49</v>
      </c>
      <c r="D34" s="141" t="s">
        <v>200</v>
      </c>
      <c r="E34" s="139"/>
      <c r="F34" s="139"/>
    </row>
    <row r="35" spans="1:6" ht="13.5" customHeight="1" x14ac:dyDescent="0.3">
      <c r="A35" s="139" t="s">
        <v>220</v>
      </c>
      <c r="B35" s="140">
        <v>126</v>
      </c>
      <c r="C35" s="140" t="s">
        <v>65</v>
      </c>
      <c r="D35" s="141" t="s">
        <v>221</v>
      </c>
      <c r="E35" s="139"/>
      <c r="F35" s="139"/>
    </row>
    <row r="36" spans="1:6" ht="13.5" customHeight="1" x14ac:dyDescent="0.3">
      <c r="A36" s="142"/>
      <c r="B36" s="140"/>
      <c r="C36" s="140"/>
      <c r="D36" s="141"/>
      <c r="E36" s="139"/>
      <c r="F36" s="139"/>
    </row>
    <row r="37" spans="1:6" ht="13.5" customHeight="1" x14ac:dyDescent="0.3">
      <c r="A37" s="143" t="s">
        <v>222</v>
      </c>
      <c r="B37" s="140"/>
      <c r="C37" s="140"/>
      <c r="D37" s="141"/>
      <c r="E37" s="139"/>
      <c r="F37" s="139"/>
    </row>
    <row r="38" spans="1:6" ht="13.5" customHeight="1" x14ac:dyDescent="0.3">
      <c r="A38" s="139" t="s">
        <v>223</v>
      </c>
      <c r="B38" s="140">
        <v>117</v>
      </c>
      <c r="C38" s="140">
        <v>11</v>
      </c>
      <c r="D38" s="141" t="s">
        <v>224</v>
      </c>
      <c r="E38" s="139"/>
      <c r="F38" s="139"/>
    </row>
    <row r="39" spans="1:6" ht="13.5" customHeight="1" x14ac:dyDescent="0.3">
      <c r="A39" s="139" t="s">
        <v>225</v>
      </c>
      <c r="B39" s="140">
        <v>117</v>
      </c>
      <c r="C39" s="140">
        <v>10</v>
      </c>
      <c r="D39" s="141" t="s">
        <v>226</v>
      </c>
      <c r="E39" s="139"/>
      <c r="F39" s="139"/>
    </row>
    <row r="40" spans="1:6" ht="13.5" customHeight="1" x14ac:dyDescent="0.3">
      <c r="A40" s="139" t="s">
        <v>227</v>
      </c>
      <c r="B40" s="140">
        <v>135</v>
      </c>
      <c r="C40" s="140" t="s">
        <v>54</v>
      </c>
      <c r="D40" s="141" t="s">
        <v>228</v>
      </c>
      <c r="E40" s="139"/>
      <c r="F40" s="139"/>
    </row>
    <row r="41" spans="1:6" ht="13.5" customHeight="1" x14ac:dyDescent="0.3">
      <c r="A41" s="142"/>
      <c r="B41" s="140"/>
      <c r="C41" s="140"/>
      <c r="D41" s="141"/>
      <c r="E41" s="139"/>
      <c r="F41" s="139"/>
    </row>
    <row r="42" spans="1:6" ht="13.5" customHeight="1" x14ac:dyDescent="0.3">
      <c r="A42" s="143" t="s">
        <v>229</v>
      </c>
      <c r="B42" s="140"/>
      <c r="C42" s="140"/>
      <c r="D42" s="141"/>
      <c r="E42" s="139"/>
      <c r="F42" s="139"/>
    </row>
    <row r="43" spans="1:6" ht="13.5" customHeight="1" x14ac:dyDescent="0.3">
      <c r="A43" s="139" t="s">
        <v>230</v>
      </c>
      <c r="B43" s="140">
        <v>121</v>
      </c>
      <c r="C43" s="140" t="s">
        <v>54</v>
      </c>
      <c r="D43" s="141" t="s">
        <v>231</v>
      </c>
      <c r="E43" s="139"/>
      <c r="F43" s="139"/>
    </row>
    <row r="44" spans="1:6" ht="13.5" customHeight="1" x14ac:dyDescent="0.3">
      <c r="A44" s="139" t="s">
        <v>232</v>
      </c>
      <c r="B44" s="140">
        <v>125</v>
      </c>
      <c r="C44" s="140" t="s">
        <v>67</v>
      </c>
      <c r="D44" s="141" t="s">
        <v>215</v>
      </c>
      <c r="E44" s="139"/>
      <c r="F44" s="139"/>
    </row>
    <row r="45" spans="1:6" ht="13.5" customHeight="1" x14ac:dyDescent="0.3">
      <c r="A45" s="139" t="s">
        <v>233</v>
      </c>
      <c r="B45" s="140">
        <v>127</v>
      </c>
      <c r="C45" s="140" t="s">
        <v>67</v>
      </c>
      <c r="D45" s="141" t="s">
        <v>234</v>
      </c>
      <c r="E45" s="139"/>
      <c r="F45" s="139"/>
    </row>
    <row r="46" spans="1:6" ht="13.5" customHeight="1" x14ac:dyDescent="0.3">
      <c r="A46" s="139"/>
      <c r="B46" s="140"/>
      <c r="C46" s="140"/>
      <c r="D46" s="141"/>
      <c r="E46" s="139"/>
      <c r="F46" s="139"/>
    </row>
    <row r="47" spans="1:6" ht="13.5" customHeight="1" x14ac:dyDescent="0.3">
      <c r="A47" s="139" t="s">
        <v>235</v>
      </c>
      <c r="B47" s="140"/>
      <c r="C47" s="140"/>
      <c r="D47" s="141"/>
      <c r="E47" s="139"/>
      <c r="F47" s="139"/>
    </row>
    <row r="48" spans="1:6" ht="13.5" customHeight="1" x14ac:dyDescent="0.3">
      <c r="A48" s="142"/>
      <c r="B48" s="140"/>
      <c r="C48" s="140"/>
      <c r="D48" s="141"/>
      <c r="E48" s="139"/>
      <c r="F48" s="139"/>
    </row>
    <row r="49" spans="1:6" ht="13.5" customHeight="1" x14ac:dyDescent="0.3">
      <c r="A49" s="141" t="s">
        <v>236</v>
      </c>
      <c r="B49" s="141"/>
      <c r="C49" s="141"/>
      <c r="D49" s="141"/>
      <c r="E49" s="141"/>
      <c r="F49" s="141"/>
    </row>
    <row r="50" spans="1:6" ht="13.5" customHeight="1" x14ac:dyDescent="0.3">
      <c r="A50" s="141" t="s">
        <v>237</v>
      </c>
      <c r="B50" s="141"/>
      <c r="C50" s="141"/>
      <c r="D50" s="141"/>
      <c r="E50" s="141"/>
      <c r="F50" s="141"/>
    </row>
    <row r="51" spans="1:6" ht="13.5" customHeight="1" x14ac:dyDescent="0.3">
      <c r="A51" s="141" t="s">
        <v>238</v>
      </c>
      <c r="B51" s="141"/>
      <c r="C51" s="141"/>
      <c r="D51" s="141"/>
      <c r="E51" s="141"/>
      <c r="F51" s="141"/>
    </row>
    <row r="52" spans="1:6" ht="13.5" customHeight="1" x14ac:dyDescent="0.3">
      <c r="A52" s="141" t="s">
        <v>239</v>
      </c>
      <c r="B52" s="141"/>
      <c r="C52" s="141"/>
      <c r="D52" s="141"/>
      <c r="E52" s="141"/>
      <c r="F52" s="141"/>
    </row>
    <row r="53" spans="1:6" ht="13.5" customHeight="1" x14ac:dyDescent="0.3">
      <c r="A53" s="141" t="s">
        <v>240</v>
      </c>
      <c r="B53" s="141"/>
      <c r="C53" s="141"/>
      <c r="D53" s="141"/>
      <c r="E53" s="141"/>
      <c r="F53" s="141"/>
    </row>
    <row r="54" spans="1:6" ht="13.5" customHeight="1" x14ac:dyDescent="0.3">
      <c r="A54" s="141" t="s">
        <v>241</v>
      </c>
      <c r="B54" s="141"/>
      <c r="C54" s="141"/>
      <c r="D54" s="141"/>
      <c r="E54" s="141"/>
      <c r="F54" s="141"/>
    </row>
    <row r="55" spans="1:6" ht="13.5" customHeight="1" x14ac:dyDescent="0.3">
      <c r="A55" s="139"/>
      <c r="B55" s="140"/>
      <c r="C55" s="140"/>
      <c r="D55" s="141"/>
      <c r="E55" s="139"/>
      <c r="F55" s="139"/>
    </row>
    <row r="56" spans="1:6" ht="13.5" customHeight="1" x14ac:dyDescent="0.3">
      <c r="A56" s="144" t="s">
        <v>242</v>
      </c>
      <c r="B56" s="140"/>
      <c r="C56" s="140"/>
      <c r="D56" s="140"/>
      <c r="E56" s="140"/>
      <c r="F56" s="140"/>
    </row>
    <row r="57" spans="1:6" ht="13.5" customHeight="1" x14ac:dyDescent="0.3">
      <c r="A57" s="145" t="s">
        <v>243</v>
      </c>
      <c r="B57" s="146"/>
      <c r="C57" s="146"/>
      <c r="D57" s="146"/>
      <c r="E57" s="144"/>
      <c r="F57" s="144"/>
    </row>
    <row r="58" spans="1:6" x14ac:dyDescent="0.3">
      <c r="A58" s="139"/>
      <c r="B58" s="140"/>
      <c r="C58" s="140"/>
      <c r="D58" s="141"/>
      <c r="E58" s="139"/>
      <c r="F58" s="139"/>
    </row>
    <row r="59" spans="1:6" x14ac:dyDescent="0.3">
      <c r="A59" s="139"/>
      <c r="B59" s="140"/>
      <c r="C59" s="140"/>
      <c r="D59" s="141"/>
      <c r="E59" s="139"/>
      <c r="F59" s="139"/>
    </row>
    <row r="60" spans="1:6" x14ac:dyDescent="0.3">
      <c r="A60" s="139"/>
      <c r="B60" s="140"/>
      <c r="C60" s="140"/>
      <c r="D60" s="141"/>
      <c r="E60" s="139"/>
      <c r="F60" s="139"/>
    </row>
    <row r="61" spans="1:6" x14ac:dyDescent="0.3">
      <c r="A61" s="139"/>
      <c r="B61" s="140"/>
      <c r="C61" s="140"/>
      <c r="D61" s="141"/>
      <c r="E61" s="139"/>
      <c r="F61" s="139"/>
    </row>
    <row r="62" spans="1:6" x14ac:dyDescent="0.3">
      <c r="A62" s="139"/>
      <c r="B62" s="140"/>
      <c r="C62" s="140"/>
      <c r="D62" s="141"/>
      <c r="E62" s="139"/>
      <c r="F62" s="139"/>
    </row>
    <row r="63" spans="1:6" x14ac:dyDescent="0.3">
      <c r="A63" s="139"/>
      <c r="B63" s="140"/>
      <c r="C63" s="140"/>
      <c r="D63" s="141"/>
      <c r="E63" s="139"/>
      <c r="F63" s="139"/>
    </row>
    <row r="64" spans="1:6" x14ac:dyDescent="0.3">
      <c r="A64" s="139"/>
      <c r="B64" s="140"/>
      <c r="C64" s="140"/>
      <c r="D64" s="141"/>
      <c r="E64" s="139"/>
      <c r="F64" s="139"/>
    </row>
    <row r="65" spans="1:6" hidden="1" x14ac:dyDescent="0.3">
      <c r="A65" s="139"/>
      <c r="B65" s="140"/>
      <c r="C65" s="140"/>
      <c r="D65" s="141"/>
      <c r="E65" s="139"/>
      <c r="F65" s="139"/>
    </row>
    <row r="66" spans="1:6" hidden="1" x14ac:dyDescent="0.3">
      <c r="A66" s="139"/>
      <c r="B66" s="140"/>
      <c r="C66" s="140"/>
      <c r="D66" s="141"/>
      <c r="E66" s="139"/>
      <c r="F66" s="139"/>
    </row>
    <row r="67" spans="1:6" hidden="1" x14ac:dyDescent="0.3">
      <c r="A67" s="139"/>
      <c r="B67" s="140"/>
      <c r="C67" s="140"/>
      <c r="D67" s="141"/>
      <c r="E67" s="139"/>
      <c r="F67" s="139"/>
    </row>
    <row r="68" spans="1:6" hidden="1" x14ac:dyDescent="0.3">
      <c r="A68" s="139"/>
      <c r="B68" s="140"/>
      <c r="C68" s="140"/>
      <c r="D68" s="141"/>
      <c r="E68" s="139"/>
      <c r="F68" s="139"/>
    </row>
    <row r="69" spans="1:6" hidden="1" x14ac:dyDescent="0.3">
      <c r="A69" s="139"/>
      <c r="B69" s="140"/>
      <c r="C69" s="140"/>
      <c r="D69" s="141"/>
      <c r="E69" s="139"/>
      <c r="F69" s="139"/>
    </row>
  </sheetData>
  <sheetProtection password="DA94" sheet="1" objects="1" scenarios="1" selectLockedCells="1" selectUnlockedCells="1"/>
  <mergeCells count="3">
    <mergeCell ref="A1:E1"/>
    <mergeCell ref="A2:E2"/>
    <mergeCell ref="A3:E3"/>
  </mergeCells>
  <pageMargins left="0.98425196850393704" right="0" top="8.6956521739130436E-3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Юноши</vt:lpstr>
      <vt:lpstr>Девушки</vt:lpstr>
      <vt:lpstr>Итоги</vt:lpstr>
      <vt:lpstr>Награждение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2018-09-20T09:42:03Z</dcterms:modified>
</cp:coreProperties>
</file>