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tintseva\Documents\мои\Стратегия\План мероприятий по реализ Стратегии\"/>
    </mc:Choice>
  </mc:AlternateContent>
  <xr:revisionPtr revIDLastSave="0" documentId="13_ncr:1_{F637A6C0-A285-4761-AD90-FC14E213369F}" xr6:coauthVersionLast="40" xr6:coauthVersionMax="40" xr10:uidLastSave="{00000000-0000-0000-0000-000000000000}"/>
  <bookViews>
    <workbookView xWindow="0" yWindow="0" windowWidth="19440" windowHeight="12225" xr2:uid="{00000000-000D-0000-FFFF-FFFF00000000}"/>
  </bookViews>
  <sheets>
    <sheet name="План" sheetId="1" r:id="rId1"/>
  </sheets>
  <definedNames>
    <definedName name="_xlnm.Print_Titles" localSheetId="0">План!$8:$10</definedName>
    <definedName name="_xlnm.Print_Area" localSheetId="0">План!$A$1:$K$598</definedName>
  </definedNames>
  <calcPr calcId="181029"/>
</workbook>
</file>

<file path=xl/calcChain.xml><?xml version="1.0" encoding="utf-8"?>
<calcChain xmlns="http://schemas.openxmlformats.org/spreadsheetml/2006/main">
  <c r="E487" i="1" l="1"/>
  <c r="F487" i="1"/>
  <c r="G487" i="1"/>
  <c r="H487" i="1"/>
  <c r="I487" i="1"/>
  <c r="J487" i="1"/>
  <c r="D487" i="1"/>
  <c r="D490" i="1"/>
  <c r="E442" i="1" l="1"/>
  <c r="F442" i="1"/>
  <c r="G442" i="1"/>
  <c r="H442" i="1"/>
  <c r="I442" i="1"/>
  <c r="J442" i="1"/>
  <c r="E441" i="1"/>
  <c r="F441" i="1"/>
  <c r="G441" i="1"/>
  <c r="H441" i="1"/>
  <c r="I441" i="1"/>
  <c r="J441" i="1"/>
  <c r="E440" i="1"/>
  <c r="F440" i="1"/>
  <c r="G440" i="1"/>
  <c r="H440" i="1"/>
  <c r="I440" i="1"/>
  <c r="J440" i="1"/>
  <c r="F439" i="1" l="1"/>
  <c r="E439" i="1"/>
  <c r="D442" i="1"/>
  <c r="G439" i="1"/>
  <c r="H439" i="1"/>
  <c r="I439" i="1"/>
  <c r="J439" i="1"/>
  <c r="D439" i="1"/>
  <c r="H539" i="1"/>
  <c r="D441" i="1"/>
  <c r="D440" i="1"/>
  <c r="E435" i="1"/>
  <c r="F435" i="1"/>
  <c r="D435" i="1"/>
  <c r="E568" i="1"/>
  <c r="E570" i="1"/>
  <c r="F570" i="1"/>
  <c r="G570" i="1"/>
  <c r="G591" i="1" s="1"/>
  <c r="H570" i="1"/>
  <c r="I570" i="1"/>
  <c r="J570" i="1"/>
  <c r="D570" i="1"/>
  <c r="E565" i="1"/>
  <c r="F565" i="1"/>
  <c r="G565" i="1"/>
  <c r="H565" i="1"/>
  <c r="I565" i="1"/>
  <c r="J565" i="1"/>
  <c r="D565" i="1"/>
  <c r="E311" i="1"/>
  <c r="F311" i="1"/>
  <c r="G311" i="1"/>
  <c r="H311" i="1"/>
  <c r="I311" i="1"/>
  <c r="J311" i="1"/>
  <c r="D311" i="1"/>
  <c r="E300" i="1"/>
  <c r="F300" i="1"/>
  <c r="G300" i="1"/>
  <c r="H300" i="1"/>
  <c r="I300" i="1"/>
  <c r="J300" i="1"/>
  <c r="D300" i="1"/>
  <c r="D310" i="1"/>
  <c r="D309" i="1"/>
  <c r="D262" i="1"/>
  <c r="J263" i="1"/>
  <c r="I263" i="1"/>
  <c r="H263" i="1"/>
  <c r="G263" i="1"/>
  <c r="F263" i="1"/>
  <c r="F260" i="1" s="1"/>
  <c r="K260" i="1" s="1"/>
  <c r="E263" i="1"/>
  <c r="D263" i="1"/>
  <c r="J262" i="1"/>
  <c r="I262" i="1"/>
  <c r="H262" i="1"/>
  <c r="G262" i="1"/>
  <c r="F262" i="1"/>
  <c r="E262" i="1"/>
  <c r="J261" i="1"/>
  <c r="I261" i="1"/>
  <c r="I260" i="1" s="1"/>
  <c r="H261" i="1"/>
  <c r="H260" i="1" s="1"/>
  <c r="G261" i="1"/>
  <c r="F261" i="1"/>
  <c r="E261" i="1"/>
  <c r="E260" i="1"/>
  <c r="D261" i="1"/>
  <c r="D260" i="1" s="1"/>
  <c r="J239" i="1"/>
  <c r="I239" i="1"/>
  <c r="H239" i="1"/>
  <c r="G239" i="1"/>
  <c r="F239" i="1"/>
  <c r="E239" i="1"/>
  <c r="D239" i="1"/>
  <c r="D230" i="1"/>
  <c r="J230" i="1"/>
  <c r="I230" i="1"/>
  <c r="I229" i="1" s="1"/>
  <c r="H230" i="1"/>
  <c r="G230" i="1"/>
  <c r="F230" i="1"/>
  <c r="E230" i="1"/>
  <c r="E229" i="1"/>
  <c r="E216" i="1"/>
  <c r="D489" i="1"/>
  <c r="D488" i="1"/>
  <c r="D345" i="1"/>
  <c r="D415" i="1" s="1"/>
  <c r="G373" i="1"/>
  <c r="G372" i="1" s="1"/>
  <c r="E490" i="1"/>
  <c r="F490" i="1"/>
  <c r="G490" i="1"/>
  <c r="H490" i="1"/>
  <c r="I490" i="1"/>
  <c r="J490" i="1"/>
  <c r="E489" i="1"/>
  <c r="F489" i="1"/>
  <c r="G489" i="1"/>
  <c r="H489" i="1"/>
  <c r="I489" i="1"/>
  <c r="J489" i="1"/>
  <c r="E488" i="1"/>
  <c r="F488" i="1"/>
  <c r="G488" i="1"/>
  <c r="H488" i="1"/>
  <c r="I488" i="1"/>
  <c r="G483" i="1"/>
  <c r="E479" i="1"/>
  <c r="F479" i="1"/>
  <c r="G479" i="1"/>
  <c r="J479" i="1"/>
  <c r="H479" i="1"/>
  <c r="I479" i="1"/>
  <c r="D479" i="1"/>
  <c r="G477" i="1"/>
  <c r="G475" i="1"/>
  <c r="G473" i="1"/>
  <c r="G471" i="1"/>
  <c r="D529" i="1"/>
  <c r="E528" i="1"/>
  <c r="F528" i="1"/>
  <c r="G528" i="1"/>
  <c r="G539" i="1" s="1"/>
  <c r="H528" i="1"/>
  <c r="I528" i="1"/>
  <c r="J528" i="1"/>
  <c r="D528" i="1"/>
  <c r="D539" i="1" s="1"/>
  <c r="J488" i="1"/>
  <c r="E525" i="1"/>
  <c r="F525" i="1"/>
  <c r="G525" i="1"/>
  <c r="G527" i="1" s="1"/>
  <c r="D525" i="1"/>
  <c r="F433" i="1"/>
  <c r="E433" i="1"/>
  <c r="J430" i="1"/>
  <c r="E430" i="1"/>
  <c r="F430" i="1"/>
  <c r="G430" i="1"/>
  <c r="I430" i="1"/>
  <c r="D430" i="1"/>
  <c r="H432" i="1"/>
  <c r="E426" i="1"/>
  <c r="F426" i="1"/>
  <c r="G426" i="1"/>
  <c r="H426" i="1"/>
  <c r="I426" i="1"/>
  <c r="J426" i="1"/>
  <c r="E422" i="1"/>
  <c r="F422" i="1"/>
  <c r="G422" i="1"/>
  <c r="H422" i="1"/>
  <c r="I422" i="1"/>
  <c r="J422" i="1"/>
  <c r="D422" i="1"/>
  <c r="E420" i="1"/>
  <c r="F420" i="1"/>
  <c r="G420" i="1"/>
  <c r="H420" i="1"/>
  <c r="I420" i="1"/>
  <c r="J420" i="1"/>
  <c r="D420" i="1"/>
  <c r="G394" i="1"/>
  <c r="G393" i="1"/>
  <c r="G403" i="1"/>
  <c r="G401" i="1"/>
  <c r="G399" i="1"/>
  <c r="G397" i="1"/>
  <c r="G395" i="1"/>
  <c r="G405" i="1"/>
  <c r="E390" i="1"/>
  <c r="D390" i="1"/>
  <c r="E345" i="1"/>
  <c r="E415" i="1" s="1"/>
  <c r="F345" i="1"/>
  <c r="F415" i="1"/>
  <c r="G345" i="1"/>
  <c r="H345" i="1"/>
  <c r="I345" i="1"/>
  <c r="I415" i="1" s="1"/>
  <c r="J345" i="1"/>
  <c r="J415" i="1"/>
  <c r="E344" i="1"/>
  <c r="E414" i="1"/>
  <c r="F344" i="1"/>
  <c r="F414" i="1"/>
  <c r="G344" i="1"/>
  <c r="G414" i="1"/>
  <c r="H344" i="1"/>
  <c r="H414" i="1"/>
  <c r="I344" i="1"/>
  <c r="I414" i="1"/>
  <c r="J344" i="1"/>
  <c r="J414" i="1"/>
  <c r="D344" i="1"/>
  <c r="D414" i="1" s="1"/>
  <c r="E343" i="1"/>
  <c r="F343" i="1"/>
  <c r="F413" i="1"/>
  <c r="F539" i="1" s="1"/>
  <c r="F595" i="1" s="1"/>
  <c r="G343" i="1"/>
  <c r="G413" i="1"/>
  <c r="H343" i="1"/>
  <c r="H413" i="1"/>
  <c r="I343" i="1"/>
  <c r="I413" i="1" s="1"/>
  <c r="J343" i="1"/>
  <c r="J413" i="1"/>
  <c r="D343" i="1"/>
  <c r="D413" i="1"/>
  <c r="E342" i="1"/>
  <c r="F342" i="1"/>
  <c r="F341" i="1"/>
  <c r="G342" i="1"/>
  <c r="H342" i="1"/>
  <c r="H412" i="1"/>
  <c r="I342" i="1"/>
  <c r="I412" i="1"/>
  <c r="I411" i="1" s="1"/>
  <c r="J342" i="1"/>
  <c r="J412" i="1"/>
  <c r="D342" i="1"/>
  <c r="D412" i="1" s="1"/>
  <c r="F455" i="1"/>
  <c r="F454" i="1"/>
  <c r="D466" i="1"/>
  <c r="D465" i="1" s="1"/>
  <c r="K465" i="1" s="1"/>
  <c r="J462" i="1"/>
  <c r="I460" i="1"/>
  <c r="I458" i="1"/>
  <c r="I456" i="1"/>
  <c r="H456" i="1"/>
  <c r="G456" i="1"/>
  <c r="F456" i="1"/>
  <c r="J455" i="1"/>
  <c r="J454" i="1"/>
  <c r="I455" i="1"/>
  <c r="I454" i="1"/>
  <c r="H455" i="1"/>
  <c r="G455" i="1"/>
  <c r="G454" i="1"/>
  <c r="D348" i="1"/>
  <c r="E78" i="1"/>
  <c r="F78" i="1"/>
  <c r="G78" i="1"/>
  <c r="H78" i="1"/>
  <c r="H142" i="1" s="1"/>
  <c r="I78" i="1"/>
  <c r="J78" i="1"/>
  <c r="D78" i="1"/>
  <c r="D142" i="1"/>
  <c r="D77" i="1"/>
  <c r="D95" i="1"/>
  <c r="D87" i="1"/>
  <c r="D293" i="1"/>
  <c r="E292" i="1"/>
  <c r="F292" i="1"/>
  <c r="G292" i="1"/>
  <c r="H292" i="1"/>
  <c r="I292" i="1"/>
  <c r="J292" i="1"/>
  <c r="J291" i="1"/>
  <c r="D292" i="1"/>
  <c r="D291" i="1"/>
  <c r="E310" i="1"/>
  <c r="E306" i="1" s="1"/>
  <c r="F310" i="1"/>
  <c r="G310" i="1"/>
  <c r="H310" i="1"/>
  <c r="I310" i="1"/>
  <c r="I306" i="1" s="1"/>
  <c r="J310" i="1"/>
  <c r="J329" i="1" s="1"/>
  <c r="E309" i="1"/>
  <c r="F309" i="1"/>
  <c r="G309" i="1"/>
  <c r="G306" i="1" s="1"/>
  <c r="H309" i="1"/>
  <c r="I309" i="1"/>
  <c r="J309" i="1"/>
  <c r="E326" i="1"/>
  <c r="F326" i="1"/>
  <c r="G326" i="1"/>
  <c r="H326" i="1"/>
  <c r="I326" i="1"/>
  <c r="J326" i="1"/>
  <c r="D326" i="1"/>
  <c r="I257" i="1"/>
  <c r="H255" i="1"/>
  <c r="G255" i="1"/>
  <c r="I253" i="1"/>
  <c r="H251" i="1"/>
  <c r="I249" i="1"/>
  <c r="G247" i="1"/>
  <c r="H245" i="1"/>
  <c r="G245" i="1"/>
  <c r="G243" i="1"/>
  <c r="D236" i="1"/>
  <c r="D426" i="1"/>
  <c r="H430" i="1"/>
  <c r="H341" i="1"/>
  <c r="G260" i="1"/>
  <c r="J260" i="1"/>
  <c r="E116" i="1"/>
  <c r="E142" i="1"/>
  <c r="E115" i="1"/>
  <c r="G105" i="1"/>
  <c r="G104" i="1" s="1"/>
  <c r="J142" i="1"/>
  <c r="E77" i="1"/>
  <c r="E140" i="1" s="1"/>
  <c r="E75" i="1"/>
  <c r="F77" i="1"/>
  <c r="F140" i="1"/>
  <c r="G77" i="1"/>
  <c r="H77" i="1"/>
  <c r="I77" i="1"/>
  <c r="J77" i="1"/>
  <c r="J140" i="1"/>
  <c r="E76" i="1"/>
  <c r="E139" i="1"/>
  <c r="E327" i="1"/>
  <c r="F76" i="1"/>
  <c r="F75" i="1" s="1"/>
  <c r="G76" i="1"/>
  <c r="G139" i="1"/>
  <c r="H76" i="1"/>
  <c r="H139" i="1" s="1"/>
  <c r="I76" i="1"/>
  <c r="I75" i="1" s="1"/>
  <c r="I139" i="1"/>
  <c r="J76" i="1"/>
  <c r="D140" i="1"/>
  <c r="D76" i="1"/>
  <c r="D139" i="1"/>
  <c r="D327" i="1" s="1"/>
  <c r="F92" i="1"/>
  <c r="G92" i="1"/>
  <c r="E92" i="1"/>
  <c r="E81" i="1"/>
  <c r="D81" i="1"/>
  <c r="J75" i="1"/>
  <c r="H75" i="1"/>
  <c r="G75" i="1"/>
  <c r="J139" i="1"/>
  <c r="H227" i="1"/>
  <c r="G227" i="1"/>
  <c r="I225" i="1"/>
  <c r="H225" i="1"/>
  <c r="G225" i="1"/>
  <c r="J223" i="1"/>
  <c r="J221" i="1"/>
  <c r="I219" i="1"/>
  <c r="J216" i="1"/>
  <c r="I216" i="1"/>
  <c r="H216" i="1"/>
  <c r="G216" i="1"/>
  <c r="J214" i="1"/>
  <c r="I214" i="1"/>
  <c r="H214" i="1"/>
  <c r="G212" i="1"/>
  <c r="J210" i="1"/>
  <c r="J208" i="1"/>
  <c r="I206" i="1"/>
  <c r="H206" i="1"/>
  <c r="G206" i="1"/>
  <c r="J204" i="1"/>
  <c r="I204" i="1"/>
  <c r="J202" i="1"/>
  <c r="I202" i="1"/>
  <c r="J200" i="1"/>
  <c r="I200" i="1"/>
  <c r="J198" i="1"/>
  <c r="J196" i="1"/>
  <c r="J194" i="1"/>
  <c r="J192" i="1"/>
  <c r="J190" i="1"/>
  <c r="J188" i="1"/>
  <c r="J186" i="1"/>
  <c r="I186" i="1"/>
  <c r="I184" i="1"/>
  <c r="I182" i="1"/>
  <c r="I180" i="1"/>
  <c r="I178" i="1"/>
  <c r="H176" i="1"/>
  <c r="G176" i="1"/>
  <c r="H174" i="1"/>
  <c r="G174" i="1"/>
  <c r="G172" i="1"/>
  <c r="G170" i="1"/>
  <c r="J169" i="1"/>
  <c r="J231" i="1" s="1"/>
  <c r="J168" i="1"/>
  <c r="I169" i="1"/>
  <c r="I168" i="1" s="1"/>
  <c r="H169" i="1"/>
  <c r="H168" i="1"/>
  <c r="G169" i="1"/>
  <c r="G168" i="1" s="1"/>
  <c r="F169" i="1"/>
  <c r="F168" i="1"/>
  <c r="E169" i="1"/>
  <c r="E168" i="1" s="1"/>
  <c r="D169" i="1"/>
  <c r="D168" i="1" s="1"/>
  <c r="I166" i="1"/>
  <c r="H166" i="1"/>
  <c r="G166" i="1"/>
  <c r="F163" i="1"/>
  <c r="E163" i="1"/>
  <c r="I161" i="1"/>
  <c r="H161" i="1"/>
  <c r="G161" i="1"/>
  <c r="F161" i="1"/>
  <c r="E161" i="1"/>
  <c r="D231" i="1"/>
  <c r="E502" i="1"/>
  <c r="E500" i="1" s="1"/>
  <c r="F502" i="1"/>
  <c r="G502" i="1"/>
  <c r="H502" i="1"/>
  <c r="H500" i="1" s="1"/>
  <c r="I502" i="1"/>
  <c r="J502" i="1"/>
  <c r="E501" i="1"/>
  <c r="F501" i="1"/>
  <c r="F500" i="1" s="1"/>
  <c r="G501" i="1"/>
  <c r="G500" i="1" s="1"/>
  <c r="H501" i="1"/>
  <c r="I501" i="1"/>
  <c r="J501" i="1"/>
  <c r="D502" i="1"/>
  <c r="D501" i="1"/>
  <c r="I500" i="1"/>
  <c r="I447" i="1"/>
  <c r="E533" i="1"/>
  <c r="F533" i="1"/>
  <c r="G533" i="1"/>
  <c r="D533" i="1"/>
  <c r="E497" i="1"/>
  <c r="E495" i="1"/>
  <c r="I493" i="1"/>
  <c r="J388" i="1"/>
  <c r="J386" i="1"/>
  <c r="I384" i="1"/>
  <c r="F382" i="1"/>
  <c r="H373" i="1"/>
  <c r="H372" i="1"/>
  <c r="I373" i="1"/>
  <c r="I372" i="1" s="1"/>
  <c r="I380" i="1"/>
  <c r="H378" i="1"/>
  <c r="G376" i="1"/>
  <c r="I374" i="1"/>
  <c r="F370" i="1"/>
  <c r="H368" i="1"/>
  <c r="H366" i="1"/>
  <c r="H364" i="1"/>
  <c r="G362" i="1"/>
  <c r="J360" i="1"/>
  <c r="J358" i="1"/>
  <c r="J356" i="1"/>
  <c r="J354" i="1"/>
  <c r="I352" i="1"/>
  <c r="G346" i="1"/>
  <c r="E466" i="1"/>
  <c r="E465" i="1"/>
  <c r="E450" i="1"/>
  <c r="E449" i="1" s="1"/>
  <c r="F450" i="1"/>
  <c r="F449" i="1" s="1"/>
  <c r="G450" i="1"/>
  <c r="G449" i="1"/>
  <c r="H450" i="1"/>
  <c r="H449" i="1" s="1"/>
  <c r="I450" i="1"/>
  <c r="I449" i="1"/>
  <c r="J450" i="1"/>
  <c r="D450" i="1"/>
  <c r="D449" i="1"/>
  <c r="H447" i="1"/>
  <c r="G447" i="1"/>
  <c r="I445" i="1"/>
  <c r="H445" i="1"/>
  <c r="J407" i="1"/>
  <c r="H339" i="1"/>
  <c r="G335" i="1"/>
  <c r="G133" i="1"/>
  <c r="E157" i="1"/>
  <c r="F157" i="1"/>
  <c r="G157" i="1"/>
  <c r="G156" i="1"/>
  <c r="H157" i="1"/>
  <c r="H156" i="1" s="1"/>
  <c r="I157" i="1"/>
  <c r="J157" i="1"/>
  <c r="D157" i="1"/>
  <c r="D156" i="1" s="1"/>
  <c r="K156" i="1" s="1"/>
  <c r="F298" i="1"/>
  <c r="G298" i="1"/>
  <c r="H298" i="1"/>
  <c r="I298" i="1"/>
  <c r="J298" i="1"/>
  <c r="E298" i="1"/>
  <c r="F296" i="1"/>
  <c r="G296" i="1"/>
  <c r="H296" i="1"/>
  <c r="I296" i="1"/>
  <c r="J296" i="1"/>
  <c r="E296" i="1"/>
  <c r="G286" i="1"/>
  <c r="G285" i="1"/>
  <c r="G287" i="1"/>
  <c r="G289" i="1"/>
  <c r="G280" i="1"/>
  <c r="F275" i="1"/>
  <c r="F293" i="1" s="1"/>
  <c r="G275" i="1"/>
  <c r="H275" i="1"/>
  <c r="H274" i="1"/>
  <c r="I275" i="1"/>
  <c r="J275" i="1"/>
  <c r="J274" i="1" s="1"/>
  <c r="E275" i="1"/>
  <c r="H278" i="1"/>
  <c r="I278" i="1"/>
  <c r="J278" i="1"/>
  <c r="G278" i="1"/>
  <c r="F276" i="1"/>
  <c r="G276" i="1"/>
  <c r="H276" i="1"/>
  <c r="I276" i="1"/>
  <c r="J276" i="1"/>
  <c r="E276" i="1"/>
  <c r="H269" i="1"/>
  <c r="G269" i="1"/>
  <c r="G268" i="1"/>
  <c r="H272" i="1"/>
  <c r="G272" i="1"/>
  <c r="H270" i="1"/>
  <c r="G270" i="1"/>
  <c r="J449" i="1"/>
  <c r="G415" i="1"/>
  <c r="J293" i="1"/>
  <c r="F274" i="1"/>
  <c r="G466" i="1"/>
  <c r="G465" i="1"/>
  <c r="F466" i="1"/>
  <c r="F465" i="1" s="1"/>
  <c r="I466" i="1"/>
  <c r="I465" i="1"/>
  <c r="E231" i="1"/>
  <c r="F231" i="1"/>
  <c r="F229" i="1"/>
  <c r="G231" i="1"/>
  <c r="G229" i="1" s="1"/>
  <c r="H231" i="1"/>
  <c r="H229" i="1"/>
  <c r="I231" i="1"/>
  <c r="D229" i="1"/>
  <c r="F68" i="1"/>
  <c r="G68" i="1"/>
  <c r="G142" i="1" s="1"/>
  <c r="E141" i="1"/>
  <c r="E329" i="1" s="1"/>
  <c r="F141" i="1"/>
  <c r="G141" i="1"/>
  <c r="G329" i="1" s="1"/>
  <c r="H141" i="1"/>
  <c r="H329" i="1"/>
  <c r="I141" i="1"/>
  <c r="I329" i="1" s="1"/>
  <c r="J141" i="1"/>
  <c r="D141" i="1"/>
  <c r="D329" i="1" s="1"/>
  <c r="H131" i="1"/>
  <c r="I131" i="1"/>
  <c r="G131" i="1"/>
  <c r="G119" i="1"/>
  <c r="G122" i="1"/>
  <c r="H122" i="1"/>
  <c r="G116" i="1"/>
  <c r="H116" i="1"/>
  <c r="I116" i="1"/>
  <c r="I114" i="1"/>
  <c r="G115" i="1"/>
  <c r="G114" i="1" s="1"/>
  <c r="H115" i="1"/>
  <c r="H114" i="1"/>
  <c r="H140" i="1"/>
  <c r="I115" i="1"/>
  <c r="E114" i="1"/>
  <c r="H117" i="1"/>
  <c r="I117" i="1"/>
  <c r="G117" i="1"/>
  <c r="J112" i="1"/>
  <c r="I112" i="1"/>
  <c r="H110" i="1"/>
  <c r="I110" i="1"/>
  <c r="G110" i="1"/>
  <c r="H108" i="1"/>
  <c r="I108" i="1"/>
  <c r="G108" i="1"/>
  <c r="H105" i="1"/>
  <c r="H104" i="1"/>
  <c r="I105" i="1"/>
  <c r="I104" i="1" s="1"/>
  <c r="H106" i="1"/>
  <c r="I106" i="1"/>
  <c r="G106" i="1"/>
  <c r="H102" i="1"/>
  <c r="G102" i="1"/>
  <c r="H100" i="1"/>
  <c r="G100" i="1"/>
  <c r="H98" i="1"/>
  <c r="G98" i="1"/>
  <c r="G85" i="1"/>
  <c r="H73" i="1"/>
  <c r="I73" i="1"/>
  <c r="G73" i="1"/>
  <c r="F69" i="1"/>
  <c r="G71" i="1"/>
  <c r="J330" i="1"/>
  <c r="G67" i="1"/>
  <c r="H65" i="1"/>
  <c r="I65" i="1"/>
  <c r="G65" i="1"/>
  <c r="D23" i="1"/>
  <c r="D22" i="1"/>
  <c r="D337" i="1"/>
  <c r="F90" i="1"/>
  <c r="E125" i="1"/>
  <c r="E129" i="1"/>
  <c r="D129" i="1"/>
  <c r="E119" i="1"/>
  <c r="E133" i="1"/>
  <c r="F133" i="1"/>
  <c r="D133" i="1"/>
  <c r="D122" i="1"/>
  <c r="E559" i="1"/>
  <c r="F559" i="1"/>
  <c r="D559" i="1"/>
  <c r="J569" i="1"/>
  <c r="J568" i="1" s="1"/>
  <c r="I569" i="1"/>
  <c r="I568" i="1" s="1"/>
  <c r="H569" i="1"/>
  <c r="H568" i="1" s="1"/>
  <c r="G569" i="1"/>
  <c r="G568" i="1"/>
  <c r="F569" i="1"/>
  <c r="F568" i="1" s="1"/>
  <c r="E569" i="1"/>
  <c r="D569" i="1"/>
  <c r="D568" i="1"/>
  <c r="G580" i="1"/>
  <c r="I409" i="1"/>
  <c r="G282" i="1"/>
  <c r="F282" i="1"/>
  <c r="E156" i="1"/>
  <c r="F156" i="1"/>
  <c r="I156" i="1"/>
  <c r="J156" i="1"/>
  <c r="H153" i="1"/>
  <c r="I153" i="1"/>
  <c r="G153" i="1"/>
  <c r="G151" i="1"/>
  <c r="G149" i="1"/>
  <c r="H147" i="1"/>
  <c r="I147" i="1"/>
  <c r="G147" i="1"/>
  <c r="G559" i="1"/>
  <c r="H559" i="1"/>
  <c r="I559" i="1"/>
  <c r="J559" i="1"/>
  <c r="E555" i="1"/>
  <c r="E590" i="1" s="1"/>
  <c r="F555" i="1"/>
  <c r="G555" i="1"/>
  <c r="G554" i="1"/>
  <c r="H555" i="1"/>
  <c r="H554" i="1" s="1"/>
  <c r="I555" i="1"/>
  <c r="I554" i="1" s="1"/>
  <c r="J555" i="1"/>
  <c r="D555" i="1"/>
  <c r="D590" i="1"/>
  <c r="E551" i="1"/>
  <c r="F551" i="1"/>
  <c r="G551" i="1"/>
  <c r="H551" i="1"/>
  <c r="I551" i="1"/>
  <c r="J551" i="1"/>
  <c r="D551" i="1"/>
  <c r="E554" i="1"/>
  <c r="K554" i="1" s="1"/>
  <c r="F554" i="1"/>
  <c r="E536" i="1"/>
  <c r="E535" i="1" s="1"/>
  <c r="F536" i="1"/>
  <c r="F535" i="1"/>
  <c r="G536" i="1"/>
  <c r="G535" i="1" s="1"/>
  <c r="H536" i="1"/>
  <c r="H535" i="1" s="1"/>
  <c r="I536" i="1"/>
  <c r="I535" i="1" s="1"/>
  <c r="J536" i="1"/>
  <c r="J535" i="1"/>
  <c r="D536" i="1"/>
  <c r="D535" i="1" s="1"/>
  <c r="E527" i="1"/>
  <c r="F527" i="1"/>
  <c r="H527" i="1"/>
  <c r="I527" i="1"/>
  <c r="J527" i="1"/>
  <c r="E529" i="1"/>
  <c r="F529" i="1"/>
  <c r="G529" i="1"/>
  <c r="H529" i="1"/>
  <c r="I529" i="1"/>
  <c r="J529" i="1"/>
  <c r="D523" i="1"/>
  <c r="D527" i="1" s="1"/>
  <c r="E519" i="1"/>
  <c r="F519" i="1"/>
  <c r="G519" i="1"/>
  <c r="H519" i="1"/>
  <c r="I519" i="1"/>
  <c r="J519" i="1"/>
  <c r="D519" i="1"/>
  <c r="E518" i="1"/>
  <c r="E517" i="1" s="1"/>
  <c r="F518" i="1"/>
  <c r="G518" i="1"/>
  <c r="G517" i="1"/>
  <c r="H518" i="1"/>
  <c r="H540" i="1" s="1"/>
  <c r="I518" i="1"/>
  <c r="I517" i="1" s="1"/>
  <c r="J518" i="1"/>
  <c r="J517" i="1" s="1"/>
  <c r="D518" i="1"/>
  <c r="D517" i="1" s="1"/>
  <c r="E514" i="1"/>
  <c r="F512" i="1"/>
  <c r="H510" i="1"/>
  <c r="I508" i="1"/>
  <c r="G506" i="1"/>
  <c r="D44" i="1"/>
  <c r="D31" i="1"/>
  <c r="J540" i="1"/>
  <c r="I541" i="1"/>
  <c r="E321" i="1"/>
  <c r="E320" i="1" s="1"/>
  <c r="F321" i="1"/>
  <c r="F328" i="1" s="1"/>
  <c r="F320" i="1"/>
  <c r="G321" i="1"/>
  <c r="H321" i="1"/>
  <c r="I321" i="1"/>
  <c r="I320" i="1" s="1"/>
  <c r="J321" i="1"/>
  <c r="J320" i="1" s="1"/>
  <c r="D321" i="1"/>
  <c r="D320" i="1"/>
  <c r="E317" i="1"/>
  <c r="D317" i="1"/>
  <c r="E127" i="1"/>
  <c r="F127" i="1"/>
  <c r="G127" i="1"/>
  <c r="H127" i="1"/>
  <c r="I127" i="1"/>
  <c r="J127" i="1"/>
  <c r="H320" i="1"/>
  <c r="G320" i="1"/>
  <c r="E44" i="1"/>
  <c r="E43" i="1" s="1"/>
  <c r="F44" i="1"/>
  <c r="F43" i="1"/>
  <c r="G44" i="1"/>
  <c r="H44" i="1"/>
  <c r="H43" i="1"/>
  <c r="I44" i="1"/>
  <c r="I43" i="1" s="1"/>
  <c r="J44" i="1"/>
  <c r="J43" i="1"/>
  <c r="D43" i="1"/>
  <c r="E23" i="1"/>
  <c r="E22" i="1"/>
  <c r="F23" i="1"/>
  <c r="F22" i="1" s="1"/>
  <c r="G23" i="1"/>
  <c r="G22" i="1"/>
  <c r="H23" i="1"/>
  <c r="H54" i="1" s="1"/>
  <c r="H593" i="1" s="1"/>
  <c r="I23" i="1"/>
  <c r="I22" i="1" s="1"/>
  <c r="J23" i="1"/>
  <c r="J54" i="1" s="1"/>
  <c r="J53" i="1" s="1"/>
  <c r="J22" i="1"/>
  <c r="D55" i="1"/>
  <c r="H55" i="1"/>
  <c r="J55" i="1"/>
  <c r="F55" i="1"/>
  <c r="E54" i="1"/>
  <c r="E593" i="1" s="1"/>
  <c r="G54" i="1"/>
  <c r="G593" i="1" s="1"/>
  <c r="J593" i="1"/>
  <c r="F54" i="1"/>
  <c r="F593" i="1" s="1"/>
  <c r="E583" i="1"/>
  <c r="F583" i="1"/>
  <c r="F582" i="1" s="1"/>
  <c r="G583" i="1"/>
  <c r="H583" i="1"/>
  <c r="H591" i="1"/>
  <c r="I583" i="1"/>
  <c r="J583" i="1"/>
  <c r="J582" i="1"/>
  <c r="D583" i="1"/>
  <c r="D582" i="1" s="1"/>
  <c r="E562" i="1"/>
  <c r="E561" i="1"/>
  <c r="F562" i="1"/>
  <c r="F561" i="1" s="1"/>
  <c r="G562" i="1"/>
  <c r="H562" i="1"/>
  <c r="I562" i="1"/>
  <c r="I561" i="1"/>
  <c r="J562" i="1"/>
  <c r="D562" i="1"/>
  <c r="E578" i="1"/>
  <c r="F578" i="1"/>
  <c r="G578" i="1"/>
  <c r="H578" i="1"/>
  <c r="I578" i="1"/>
  <c r="J578" i="1"/>
  <c r="D578" i="1"/>
  <c r="D561" i="1"/>
  <c r="G561" i="1"/>
  <c r="J561" i="1"/>
  <c r="E582" i="1"/>
  <c r="H561" i="1"/>
  <c r="G582" i="1"/>
  <c r="H53" i="1"/>
  <c r="E41" i="1"/>
  <c r="D41" i="1"/>
  <c r="E39" i="1"/>
  <c r="F39" i="1"/>
  <c r="G39" i="1"/>
  <c r="H39" i="1"/>
  <c r="D39" i="1"/>
  <c r="E37" i="1"/>
  <c r="D37" i="1"/>
  <c r="E35" i="1"/>
  <c r="D35" i="1"/>
  <c r="D33" i="1"/>
  <c r="F29" i="1"/>
  <c r="E29" i="1"/>
  <c r="E20" i="1"/>
  <c r="E18" i="1"/>
  <c r="E16" i="1"/>
  <c r="F16" i="1"/>
  <c r="G16" i="1"/>
  <c r="D16" i="1"/>
  <c r="E14" i="1"/>
  <c r="F14" i="1"/>
  <c r="G14" i="1"/>
  <c r="D14" i="1"/>
  <c r="E413" i="1"/>
  <c r="E539" i="1" s="1"/>
  <c r="F591" i="1"/>
  <c r="H582" i="1"/>
  <c r="I54" i="1"/>
  <c r="I55" i="1"/>
  <c r="F517" i="1"/>
  <c r="J590" i="1"/>
  <c r="J589" i="1" s="1"/>
  <c r="J554" i="1"/>
  <c r="I142" i="1"/>
  <c r="K487" i="1"/>
  <c r="G327" i="1"/>
  <c r="D341" i="1"/>
  <c r="H454" i="1"/>
  <c r="H466" i="1"/>
  <c r="H465" i="1"/>
  <c r="J341" i="1"/>
  <c r="F540" i="1"/>
  <c r="E591" i="1"/>
  <c r="E589" i="1"/>
  <c r="H328" i="1"/>
  <c r="G590" i="1"/>
  <c r="G589" i="1"/>
  <c r="I140" i="1"/>
  <c r="I328" i="1" s="1"/>
  <c r="D500" i="1"/>
  <c r="D75" i="1"/>
  <c r="I341" i="1"/>
  <c r="I538" i="1"/>
  <c r="I594" i="1" s="1"/>
  <c r="F412" i="1"/>
  <c r="H596" i="1"/>
  <c r="E540" i="1"/>
  <c r="I138" i="1"/>
  <c r="J591" i="1"/>
  <c r="D54" i="1"/>
  <c r="E55" i="1"/>
  <c r="E596" i="1" s="1"/>
  <c r="D554" i="1"/>
  <c r="F590" i="1"/>
  <c r="J466" i="1"/>
  <c r="J541" i="1" s="1"/>
  <c r="J597" i="1" s="1"/>
  <c r="J465" i="1"/>
  <c r="H415" i="1"/>
  <c r="I327" i="1"/>
  <c r="H306" i="1"/>
  <c r="G540" i="1"/>
  <c r="F139" i="1"/>
  <c r="I593" i="1"/>
  <c r="I53" i="1"/>
  <c r="E53" i="1"/>
  <c r="F538" i="1"/>
  <c r="F327" i="1"/>
  <c r="H411" i="1"/>
  <c r="H541" i="1"/>
  <c r="D593" i="1"/>
  <c r="D53" i="1"/>
  <c r="K439" i="1" l="1"/>
  <c r="F594" i="1"/>
  <c r="J538" i="1"/>
  <c r="H538" i="1"/>
  <c r="H537" i="1" s="1"/>
  <c r="D538" i="1"/>
  <c r="D594" i="1" s="1"/>
  <c r="F596" i="1"/>
  <c r="J327" i="1"/>
  <c r="J138" i="1"/>
  <c r="D541" i="1"/>
  <c r="H590" i="1"/>
  <c r="H589" i="1" s="1"/>
  <c r="D411" i="1"/>
  <c r="D591" i="1"/>
  <c r="I591" i="1"/>
  <c r="I582" i="1"/>
  <c r="H22" i="1"/>
  <c r="K527" i="1"/>
  <c r="K535" i="1"/>
  <c r="F142" i="1"/>
  <c r="F67" i="1"/>
  <c r="G541" i="1"/>
  <c r="H293" i="1"/>
  <c r="H291" i="1" s="1"/>
  <c r="H268" i="1"/>
  <c r="G274" i="1"/>
  <c r="G293" i="1"/>
  <c r="G291" i="1" s="1"/>
  <c r="K449" i="1"/>
  <c r="D330" i="1"/>
  <c r="D597" i="1" s="1"/>
  <c r="E412" i="1"/>
  <c r="E341" i="1"/>
  <c r="F541" i="1"/>
  <c r="F537" i="1" s="1"/>
  <c r="D138" i="1"/>
  <c r="F53" i="1"/>
  <c r="K582" i="1"/>
  <c r="K320" i="1"/>
  <c r="K568" i="1"/>
  <c r="I293" i="1"/>
  <c r="I274" i="1"/>
  <c r="J328" i="1"/>
  <c r="G140" i="1"/>
  <c r="E328" i="1"/>
  <c r="E138" i="1"/>
  <c r="J596" i="1"/>
  <c r="F306" i="1"/>
  <c r="F329" i="1"/>
  <c r="G341" i="1"/>
  <c r="G412" i="1"/>
  <c r="I539" i="1"/>
  <c r="I540" i="1"/>
  <c r="I596" i="1" s="1"/>
  <c r="J229" i="1"/>
  <c r="K229" i="1" s="1"/>
  <c r="D306" i="1"/>
  <c r="D328" i="1"/>
  <c r="D589" i="1"/>
  <c r="K22" i="1"/>
  <c r="E293" i="1"/>
  <c r="E274" i="1"/>
  <c r="J539" i="1"/>
  <c r="J537" i="1" s="1"/>
  <c r="J411" i="1"/>
  <c r="F411" i="1"/>
  <c r="F589" i="1"/>
  <c r="K500" i="1"/>
  <c r="K561" i="1"/>
  <c r="G43" i="1"/>
  <c r="K43" i="1" s="1"/>
  <c r="G55" i="1"/>
  <c r="H517" i="1"/>
  <c r="K517" i="1" s="1"/>
  <c r="I590" i="1"/>
  <c r="I589" i="1" s="1"/>
  <c r="J500" i="1"/>
  <c r="H138" i="1"/>
  <c r="H327" i="1"/>
  <c r="J306" i="1"/>
  <c r="F291" i="1"/>
  <c r="D540" i="1"/>
  <c r="D596" i="1" s="1"/>
  <c r="E541" i="1"/>
  <c r="H594" i="1" l="1"/>
  <c r="K589" i="1"/>
  <c r="E595" i="1"/>
  <c r="I291" i="1"/>
  <c r="I330" i="1"/>
  <c r="G330" i="1"/>
  <c r="G597" i="1" s="1"/>
  <c r="J325" i="1"/>
  <c r="J594" i="1"/>
  <c r="D537" i="1"/>
  <c r="G53" i="1"/>
  <c r="K53" i="1" s="1"/>
  <c r="G596" i="1"/>
  <c r="D325" i="1"/>
  <c r="D595" i="1"/>
  <c r="D592" i="1" s="1"/>
  <c r="I595" i="1"/>
  <c r="G138" i="1"/>
  <c r="G328" i="1"/>
  <c r="E538" i="1"/>
  <c r="E411" i="1"/>
  <c r="K411" i="1" s="1"/>
  <c r="H595" i="1"/>
  <c r="F330" i="1"/>
  <c r="F597" i="1" s="1"/>
  <c r="F592" i="1" s="1"/>
  <c r="F138" i="1"/>
  <c r="E291" i="1"/>
  <c r="K291" i="1" s="1"/>
  <c r="E330" i="1"/>
  <c r="E597" i="1" s="1"/>
  <c r="K306" i="1"/>
  <c r="G538" i="1"/>
  <c r="G411" i="1"/>
  <c r="J595" i="1"/>
  <c r="K138" i="1"/>
  <c r="H330" i="1"/>
  <c r="H597" i="1" s="1"/>
  <c r="I537" i="1"/>
  <c r="H592" i="1" l="1"/>
  <c r="G537" i="1"/>
  <c r="G594" i="1"/>
  <c r="E537" i="1"/>
  <c r="E594" i="1"/>
  <c r="E592" i="1" s="1"/>
  <c r="I597" i="1"/>
  <c r="I592" i="1" s="1"/>
  <c r="I325" i="1"/>
  <c r="F325" i="1"/>
  <c r="G595" i="1"/>
  <c r="G325" i="1"/>
  <c r="J592" i="1"/>
  <c r="E325" i="1"/>
  <c r="H325" i="1"/>
  <c r="K325" i="1" s="1"/>
  <c r="K537" i="1" l="1"/>
  <c r="G592" i="1"/>
  <c r="K592" i="1" s="1"/>
</calcChain>
</file>

<file path=xl/sharedStrings.xml><?xml version="1.0" encoding="utf-8"?>
<sst xmlns="http://schemas.openxmlformats.org/spreadsheetml/2006/main" count="1398" uniqueCount="531">
  <si>
    <t>Цель 2: содействие социальному, культурному, духовному и физическому развитию молодежи, проживающей на территории Снежинского городского округа, формирование условий для комфортных социальных коммуникаций</t>
  </si>
  <si>
    <t xml:space="preserve">Доля детей, охваченных отдыхом в загородных лагерях, в общей численности детей школьного возраста </t>
  </si>
  <si>
    <t>Капитальный ремонт помещений МБОУ "ДТДиМ", клуб  «Надежды луч», расположенного по адресу г. Снежинск, ул. Васильева, д.35</t>
  </si>
  <si>
    <t>Развитие загородного центра МАУ ДОЦ "Орленок" имени Г.П. Ломинского</t>
  </si>
  <si>
    <t>3.6.1</t>
  </si>
  <si>
    <t>3.6.2</t>
  </si>
  <si>
    <t>3.6.3</t>
  </si>
  <si>
    <t>3.6.4</t>
  </si>
  <si>
    <t>3.7.1</t>
  </si>
  <si>
    <t>3.7.2</t>
  </si>
  <si>
    <t>3.7.3</t>
  </si>
  <si>
    <t>3.7.4</t>
  </si>
  <si>
    <t>3.7.5</t>
  </si>
  <si>
    <t>3.7.6</t>
  </si>
  <si>
    <t>3.8.1</t>
  </si>
  <si>
    <t>3.8.2</t>
  </si>
  <si>
    <t>3.9.</t>
  </si>
  <si>
    <t>Задача 9: сразвитие спектра образовательных программ, совершенствование учебно-научной и социальной инфраструктуры СФТИ НИЯУ МИФИ до уровня ведущих региональных университетов</t>
  </si>
  <si>
    <t>3.9.1</t>
  </si>
  <si>
    <t>Приобретение транспортных средств для организации перевозки обучающихся и обеспечения деятельности образовательных учреждений</t>
  </si>
  <si>
    <t>4. Стратегический приоритет 4: «Эффективное управление»</t>
  </si>
  <si>
    <t>Задача 1: обеспечение долгосрочной сбалансированности и устойчивости бюджета города, повышение качества управления муниципальными финансами</t>
  </si>
  <si>
    <t>Содержание и сохранность муниципального имущества</t>
  </si>
  <si>
    <t>4.1.1</t>
  </si>
  <si>
    <t>4.2.1</t>
  </si>
  <si>
    <t>4.2.2</t>
  </si>
  <si>
    <t>Предоставление субсидий автономному учреждению на финансовое обеспечение предоставления государственных и муниципальных услуг на базе многофункционального центра предоставления государственных и муниципальных услуг в городе Снежинске</t>
  </si>
  <si>
    <t>4.3.1</t>
  </si>
  <si>
    <t>4.4.1</t>
  </si>
  <si>
    <t>3.2.6</t>
  </si>
  <si>
    <t>Травматизм, связанный с профессиональной деятельностью</t>
  </si>
  <si>
    <t>Кол-во случаев в год</t>
  </si>
  <si>
    <t>Задача 2: эффективное управление муниципальным имуществом, земельными участками, находящимися в муниципальной собственности и государственной собственности (до разграничения государственной собственности на землю) на территории Снежинского городского округа</t>
  </si>
  <si>
    <t>Задача 3: совершенствование системы управления в целях повышения качества предоставляемых государственных и муниципальных услуг</t>
  </si>
  <si>
    <t>Цель 2: повышение качества управления муниципальными финансами, муниципальным имуществом, предоставления государственных и муниципальных услуг</t>
  </si>
  <si>
    <t>Цель 1: повышение качества управления муниципальными финансами, муниципальным имуществом, предоставления государственных и муниципальных услуг</t>
  </si>
  <si>
    <t>4.6.</t>
  </si>
  <si>
    <t>Задача 6:  внедрение цифровых технологий и совершенствование информационно-телекоммуникационной инфраструктуры</t>
  </si>
  <si>
    <t>4.7.</t>
  </si>
  <si>
    <t>Задача 7: ссоздание условий для эффективного развития и совершенствования муниципальной службы Снежинского городского округа</t>
  </si>
  <si>
    <t>Задача 4: развитие социально-ориентированных НКО</t>
  </si>
  <si>
    <t>Количество социально-ориентированных НКО</t>
  </si>
  <si>
    <t>Ед.</t>
  </si>
  <si>
    <t>4.7.1</t>
  </si>
  <si>
    <t>Задача 5: улучшение условий и охраны труда в целях снижения профессиональных рисков работников в организациях города Снежинска</t>
  </si>
  <si>
    <t>Всего по мероприятиям приоритета 4:</t>
  </si>
  <si>
    <t>4.5.1</t>
  </si>
  <si>
    <t>4.6.1</t>
  </si>
  <si>
    <t>4.6.2</t>
  </si>
  <si>
    <t>3.5.8</t>
  </si>
  <si>
    <t xml:space="preserve">Мероприятия муниципальной Программы «Подготовка и проведение мероприятий, посвященных 75-й годовщине Победы в Великой Отечественной войне 1941 – 1945 гг.» на 2019-2020 гг. </t>
  </si>
  <si>
    <t>1.2.1</t>
  </si>
  <si>
    <t>1.2.2</t>
  </si>
  <si>
    <t>1.2.3</t>
  </si>
  <si>
    <t>1.2.4</t>
  </si>
  <si>
    <t>1.3.1</t>
  </si>
  <si>
    <t>1.4.1</t>
  </si>
  <si>
    <t>1.5.1</t>
  </si>
  <si>
    <t>Уменьшение количества несанкционированных свалок</t>
  </si>
  <si>
    <t xml:space="preserve">Задача 1: безусловное выполнение градообразующим предприятием государственного оборонного заказа, рост объема производства гражданской продукции </t>
  </si>
  <si>
    <t>1.1.1</t>
  </si>
  <si>
    <t>1.1.2</t>
  </si>
  <si>
    <t>1.1.3</t>
  </si>
  <si>
    <t>1.1.4</t>
  </si>
  <si>
    <t>Задача 2: реализация инвестиционных проектов, в том числе за счет запуска, функционирования и развития территории опережающего социально-экономического развития</t>
  </si>
  <si>
    <t>1.2.5</t>
  </si>
  <si>
    <t>1.2.6</t>
  </si>
  <si>
    <t>1.2.7</t>
  </si>
  <si>
    <t>Задача 3: поддержка и развитие малого и среднего предпринимательства, инновационной деятельности</t>
  </si>
  <si>
    <t>Задача 4: снижение административных барьеров для ведения предпринимательской деятельности</t>
  </si>
  <si>
    <t>Задача 5: участие в создании и развитии Северной конурбации, предусмотренной Стратегией социально-экономического развития Челябинской области на период до 2035 года</t>
  </si>
  <si>
    <t>2024-2028</t>
  </si>
  <si>
    <t>2029-2035</t>
  </si>
  <si>
    <t>3.2.1</t>
  </si>
  <si>
    <t>3.2.2</t>
  </si>
  <si>
    <t>3.2.3</t>
  </si>
  <si>
    <t>3.2.4</t>
  </si>
  <si>
    <t>3.2.5</t>
  </si>
  <si>
    <t>Отдел инвестиционной и предпринимательской деятельности, защиты прав потребителей</t>
  </si>
  <si>
    <t>Реализация мероприятий программы развития СФТИ НИЯУ МИФИ на 2018-2022 годы</t>
  </si>
  <si>
    <t xml:space="preserve">Доля объема выплаченных сумм на меры соц.поддержки от объема начисленных сумм на меры соц.поддержки </t>
  </si>
  <si>
    <t>Проектирование и строительство объектов электросетевого хозяйства, в т.ч.:</t>
  </si>
  <si>
    <t>Мероприятия муниципальной Программы "Комплексное развитие систем коммунальной инфраструктуры Снежинского городского округа" на 2017-2026 годы</t>
  </si>
  <si>
    <t>МКУ "УГХ СГО"</t>
  </si>
  <si>
    <t xml:space="preserve">МКУ «Управление образования администрации города Снежинска» </t>
  </si>
  <si>
    <t>МКУ "УГХ СГО", МКУ "Управление образования администрации города Снежинска"</t>
  </si>
  <si>
    <t>МКУ «Управление физической культуры и спорта администрации города Снежинска»</t>
  </si>
  <si>
    <t>МКУ «Управление культуры и молодежной политики администрации города Снежинска»</t>
  </si>
  <si>
    <t>МКУ «Управление социальной защиты населения города Снежинска»</t>
  </si>
  <si>
    <t>ФГБУЗ ЦМСЧ № 15 ФМБА России</t>
  </si>
  <si>
    <t>МКУ "Финансовое управление Снежинского городского округа"</t>
  </si>
  <si>
    <t xml:space="preserve">МКУ «Комитет по управлению имуществом города Снежинска» </t>
  </si>
  <si>
    <t>Админситрация города Снежинска, АУ "МФЦ"</t>
  </si>
  <si>
    <t>Специалист по охране труда администрации города Снежинска</t>
  </si>
  <si>
    <t>МКУ "УГХ СГО", МКУ «Управление физической культуры и спорта администрации города Снежинска», МКУ «Управление культуры и молодежной политики администрации города Снежинска»</t>
  </si>
  <si>
    <t>отдел жилья и социальных программ администрации города Снежинска</t>
  </si>
  <si>
    <t>Утверждено</t>
  </si>
  <si>
    <t>решением Собрания депутатов</t>
  </si>
  <si>
    <t>Строительство и капитальный ремонт инженерных сетей и оборудования Снежинского городского округа, в т.ч.: 
 1. Замена существующей трансформаторной подстанции на новую в деревне Ключи Снежинского городского округа Челябинской области    
 2. Сети электроснабжения в деревне Ключи   
 3. Капитальный ремонт сетей теплоснабжения на территории МАУ ДОЦ «Орленок»</t>
  </si>
  <si>
    <t>Строительство новых улиц «Поселок Ближний Береговой» (в т.ч. проектно-изыскательские работы)</t>
  </si>
  <si>
    <t>Замена существующих  подстанций открытого типа ТП №789, ТП №2020, ТП С-1, ТП С-2 в поселке Ближний Береговой</t>
  </si>
  <si>
    <t xml:space="preserve">СФТИ НИЯУ МИФИ </t>
  </si>
  <si>
    <t>Отдел кадров администрации города Снежинска</t>
  </si>
  <si>
    <t xml:space="preserve">Сети электроснабжения 0,4 кВ и 10 кВ с трансформаторной подстанцией мощностью 400 кВА в поселке Ближний Береговой (в т.ч. проектно-изыскательские работы) </t>
  </si>
  <si>
    <t>Воздушная линия электроснабжения 10 кВ в жилом районе "Поселок Сокол" Снежинского городского округа</t>
  </si>
  <si>
    <t>Капитальный ремонт кровли зданий  эллингов Управления по делам ГО и ЧС г.Снежинска, расположенного по адресу: г.Снежинск, ул. 40 лет Октября, 38 (в т.ч. проектно-изыскательские работы)</t>
  </si>
  <si>
    <t>Реконструкция улицы Чуйкова (от улицы Забабахина до улицы Чкаловской) (в т. ч. проектно-изыскательские работы)</t>
  </si>
  <si>
    <t>Электроснабжение перспективной застройки в поселке Ближний Береговой (в т.ч. проектно-изыскательские работы)</t>
  </si>
  <si>
    <r>
      <t>Модульные трансформаторные подстанции КТПН 1/21 и 2/21 в жилом районе "Поселок Сокол"</t>
    </r>
    <r>
      <rPr>
        <sz val="11"/>
        <color indexed="10"/>
        <rFont val="Times New Roman"/>
        <family val="1"/>
        <charset val="204"/>
      </rPr>
      <t/>
    </r>
  </si>
  <si>
    <t>Реконструкция объектов системы теплоснабжения  с целью перехода на закрытую систему теплоснабжения, в т.ч. проектно-изыскательские работы</t>
  </si>
  <si>
    <t>Модернизация систем телемеханики на ПС 110кВ Курчатовская и организация передачи голосовой и телеметрической информации ПС 110кВ Курчатовская в Филиал ОАО «СО ЕЭС» ЧРДУ и Филиал ОАО «МРСК Урала» "Челябэнерго" (в т.ч. проектно-изыскательские работы)</t>
  </si>
  <si>
    <t xml:space="preserve">Благоустройство дворовых территорий многоквартирных домов </t>
  </si>
  <si>
    <t>Благоустройство территории Парка культуры и отдыха (проектно-изыскательские работы</t>
  </si>
  <si>
    <t>2.4.11</t>
  </si>
  <si>
    <t>В объемах, предусмотренных муниципальной Программой</t>
  </si>
  <si>
    <t>МКУ "УГХ СГО", Управление ГОЧС г.Снежинска</t>
  </si>
  <si>
    <t xml:space="preserve">МКУ "УГХ СГО", МКУ «Управление образования администрации города Снежинска» </t>
  </si>
  <si>
    <t>№ п/п</t>
  </si>
  <si>
    <t>Стратегические приоритеты, целевые показатели, комплекс мероприятий, ожидаемые результаты мероприятия</t>
  </si>
  <si>
    <t>I этап</t>
  </si>
  <si>
    <t>II этап</t>
  </si>
  <si>
    <t>III этап</t>
  </si>
  <si>
    <t>Ответственные исполнители</t>
  </si>
  <si>
    <t>1.1.</t>
  </si>
  <si>
    <t>%</t>
  </si>
  <si>
    <t>1.2.</t>
  </si>
  <si>
    <t>млн. руб.</t>
  </si>
  <si>
    <t>местный бюджет</t>
  </si>
  <si>
    <t>внебюджетные источники</t>
  </si>
  <si>
    <t>областной бюджет</t>
  </si>
  <si>
    <t>федеральный бюджет</t>
  </si>
  <si>
    <t>Всего по мероприятиям:</t>
  </si>
  <si>
    <t>1.3.</t>
  </si>
  <si>
    <t>2.1.</t>
  </si>
  <si>
    <t>2.2.</t>
  </si>
  <si>
    <t>2.3.</t>
  </si>
  <si>
    <t>км</t>
  </si>
  <si>
    <t>3.1.</t>
  </si>
  <si>
    <t>да</t>
  </si>
  <si>
    <t>3.2.</t>
  </si>
  <si>
    <t>3.3.</t>
  </si>
  <si>
    <t>4.1.</t>
  </si>
  <si>
    <t>4.2.</t>
  </si>
  <si>
    <t>4.3.</t>
  </si>
  <si>
    <t>да, нет</t>
  </si>
  <si>
    <t>Всего финансирование по плану мероприятий:</t>
  </si>
  <si>
    <t>Снежинского городского округа</t>
  </si>
  <si>
    <t>от _______________ № ____</t>
  </si>
  <si>
    <t>План мероприятий по реализации стратегии социально-экономического развития Снежинского городского округа на период до 2035 года</t>
  </si>
  <si>
    <t>Ед. измер.</t>
  </si>
  <si>
    <t>Заместитель главы Снежинского городского округа</t>
  </si>
  <si>
    <t>Доля численности сотрудников градообразующего предприятия в общей численности сотрудников организаций города</t>
  </si>
  <si>
    <t>Площадь земельных участков ТОСЭР</t>
  </si>
  <si>
    <t>га</t>
  </si>
  <si>
    <t>шт.</t>
  </si>
  <si>
    <t>млн.руб.</t>
  </si>
  <si>
    <t>Разработка, изготовление и испытание образцов комплексного распределительного устройства элегазовой изоляции (КРУЭ) 110 кВ с тремя фазами в одной оболочке.</t>
  </si>
  <si>
    <t>Разработка бакового вакуумного выключателя на номинальное напряжение 110 кВ.</t>
  </si>
  <si>
    <t>Создание производственно-сбытовой компании в сфере малой энергетики: производство горелочных устройств</t>
  </si>
  <si>
    <t>Создание производственно-сбытовой компании в сфере малой энергетики: производство теплообменного оборудования</t>
  </si>
  <si>
    <t>чел.</t>
  </si>
  <si>
    <t xml:space="preserve">Мероприятия подпрограммы «Развитие малого и среднего предпринимательства в Снежинском городском округе» муниципальной Программы «Создание условий для устойчивого экономического развития» на 2016 - 2021 гг. </t>
  </si>
  <si>
    <t>в объемах, предусмотренных муниципальной Программой</t>
  </si>
  <si>
    <t>в объемах, предусмотренных подпрограммой  муниципальной Программы</t>
  </si>
  <si>
    <t>1.4.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</si>
  <si>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</si>
  <si>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ФГУП "РФЯЦ-ВНИИТФ"</t>
  </si>
  <si>
    <t xml:space="preserve">Расширение производственных мощностей </t>
  </si>
  <si>
    <t>ООО "ЗКС"</t>
  </si>
  <si>
    <t>Производство специальных машин и оборудования</t>
  </si>
  <si>
    <t xml:space="preserve"> ООО «СТК Развитие»</t>
  </si>
  <si>
    <t xml:space="preserve">Производство трансформаторов </t>
  </si>
  <si>
    <t>ООО НТЦ «Приводная техника»</t>
  </si>
  <si>
    <t>Производство горелочных устройств</t>
  </si>
  <si>
    <t xml:space="preserve"> ООО «УГК-Холдинг»</t>
  </si>
  <si>
    <t xml:space="preserve">Производство пластин для теплообменников </t>
  </si>
  <si>
    <t xml:space="preserve">Производство и применение радиофармпрепаратов </t>
  </si>
  <si>
    <t>ООО «Ядерные медицинские технологии Снежинск»</t>
  </si>
  <si>
    <t xml:space="preserve">Производство электрических машин </t>
  </si>
  <si>
    <t>ООО «Снежинскимй завод специальных электрических машин»</t>
  </si>
  <si>
    <t>средства, необходимые для реализации мероприятий</t>
  </si>
  <si>
    <t>2.4.</t>
  </si>
  <si>
    <t>2.5.</t>
  </si>
  <si>
    <t>2.6.</t>
  </si>
  <si>
    <t>Всего по мероприятиям приоритета 1:</t>
  </si>
  <si>
    <t>Всего по мероприятиям приоритета 2:</t>
  </si>
  <si>
    <t>2.8.</t>
  </si>
  <si>
    <t>3.4.</t>
  </si>
  <si>
    <t>3.5.</t>
  </si>
  <si>
    <t>Всего по мероприятиям приоритета 3:</t>
  </si>
  <si>
    <t>4.4.</t>
  </si>
  <si>
    <t>4.5.</t>
  </si>
  <si>
    <t>Общая площадь жилых помещений, приходящаяся на 1 жителя</t>
  </si>
  <si>
    <t>м2/чел.</t>
  </si>
  <si>
    <t>Количество благоустроенных дворовых территорий многоквартирных домов</t>
  </si>
  <si>
    <t>Количество благоустроенных общественных территорий (наиболее значимых территорий общего пользования)</t>
  </si>
  <si>
    <t>Протяженность муниципальных автомобильных дорог общего пользования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</si>
  <si>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</si>
  <si>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 xml:space="preserve">Восстановление наружного освещения микрорайонов 17-18 </t>
  </si>
  <si>
    <t>Благоустройство территории у школы № 117</t>
  </si>
  <si>
    <t>Благоустройство территории на пересечении улиц Свердлова и Ленина, со стороны запасного вход в здание ДК «Октябрь". Памятник  воинам-снежинцам, погибшим в локальных войнах</t>
  </si>
  <si>
    <t>Благоустройство территории микрорайона №23 (ТОЦ «Дружба»). Памятник первостроителям города с организацией сквера</t>
  </si>
  <si>
    <t>Завершение работ по капитальному ремонту пешеходной зоны площади им.Ленина (2-3 очереди)</t>
  </si>
  <si>
    <t>Благоустройство территории пешеходной зоны улицы Свердлова (от ул.Дзержинского до ул.Ленина). Аллея славы</t>
  </si>
  <si>
    <t>Благоустройство территории микрорайона 17 у школы № 135</t>
  </si>
  <si>
    <t xml:space="preserve">Приобретение (строительство) муниципальных жилых помещений для предоставления по договорам социального найма гражданам, состоящим на учете в качестве нуждающихся в жилых помещениях </t>
  </si>
  <si>
    <t>2.7.</t>
  </si>
  <si>
    <t>Уменьшение потерь тепловой энергии в сети системы теплоснабжения</t>
  </si>
  <si>
    <t>Уменьшение потерь воды в сети системы водоснабжения при транспортировке и реализации</t>
  </si>
  <si>
    <t>Снижение количества зарегистрированнных преступлений</t>
  </si>
  <si>
    <t>ед.</t>
  </si>
  <si>
    <t>Мероприятия муниципальной Программы «Обеспечение общественного порядка, противодействие преступности и профилактика правонарушений в Снежинском городском округе» на 2017-2020 годы</t>
  </si>
  <si>
    <t xml:space="preserve">Мероприятия муниципальной Программы «Развитие системы гражданской обороны, защиты от чрезвычайных ситуаций» на 2019 - 2024 гг. </t>
  </si>
  <si>
    <t>Уменьшение количества аварий и повреждений в системе теплоснабжения</t>
  </si>
  <si>
    <t>шт./км</t>
  </si>
  <si>
    <t>Уменьшение количества аварий и повреждений в системе водоснабжения</t>
  </si>
  <si>
    <t>Уменьшение количества аварий и повреждений в системе водоотведения</t>
  </si>
  <si>
    <t>Уменьшение количества аварий и повреждений в системе электроснабжения</t>
  </si>
  <si>
    <t>Уменьшение потерь электрической энергии в сети системы электроснабжения</t>
  </si>
  <si>
    <t>Удельный вес сетей теплоснабжения, нуждающихся в замене</t>
  </si>
  <si>
    <t>Удельный вес сетей водоснабжения, нуждающихся в замене</t>
  </si>
  <si>
    <t>Удельный вес сетей водоотведения, нуждающихся в замене</t>
  </si>
  <si>
    <t>Охват детей с 3 до 7 лет дошкольным образованием</t>
  </si>
  <si>
    <t>Доля учащихся общеобразовательных учреждений, обучающихся в первую смену, в общей численности учащихся</t>
  </si>
  <si>
    <t>Доля учащихся, обучающихся в современных условиях, в общей численности обучающихся</t>
  </si>
  <si>
    <t>Охват детей дополнительным образованием</t>
  </si>
  <si>
    <t>Удельный вес выпускников СФТИ НИЯУ МИФИ в общей численности молодых специалистов РФЯЦ-ВНИИТФ</t>
  </si>
  <si>
    <t>Соответствие учебной базы СФТИ НИЯУ МИФИ инфраструктурным листам WorldSkills, количество компетенций</t>
  </si>
  <si>
    <t xml:space="preserve">Мероприятия муниципальной Программы  «Развитие образования в Снежинском городском округе» на 2018 - 2023 гг. </t>
  </si>
  <si>
    <t>Численность врачей всех специальностей на 10 000 человек населения</t>
  </si>
  <si>
    <t>Удовлетворенность населения медицинской помощью</t>
  </si>
  <si>
    <t>Техническое перевооружение электрических сетей "РФЯЦ-ВНИИТФ"</t>
  </si>
  <si>
    <t>Количество заключенных договоров муниципально-частного партнерства (нарастающим итогом)</t>
  </si>
  <si>
    <t>Строительство типовой поликлиники для обслуживания взрослого населения в новом микрорайоне города</t>
  </si>
  <si>
    <t>Строительство детской поликлиники в мкр.16А (из расчета 200 посещений в смену), в т.ч. ПИР</t>
  </si>
  <si>
    <t>Приобретение и установка в ФГБУЗ ЦМСЧ № 15 ФМБА России магнитно-резонансного томографа для обеспечения диагностики и контроля лечебного процесса</t>
  </si>
  <si>
    <t>Внедрение во всех подразделениях электронного документооборота в целях оптимизации работы медицинского работника и повышения удовлетворенности населения качеством медицинской помощи</t>
  </si>
  <si>
    <t>Развитие и совершенствование телемедицинских консультаций для удаленного консультирования врачей при оказании медицинской помощи пациентам</t>
  </si>
  <si>
    <t>финансирование не требуется</t>
  </si>
  <si>
    <t>Мероприятия муниципальной Программы «Социальная поддержка жителей Снежинского городского округа» на 2019 - 2024 гг.</t>
  </si>
  <si>
    <t>средства, необходимые для реализации мероприятия</t>
  </si>
  <si>
    <t>Доля населения, систематически занимающегося физической культурой и спортом</t>
  </si>
  <si>
    <t>Доля спортсменов-разрядников, имеющих разряды и звания (от 1 разряда до спортивного звания «Заслуженный мастер спорта») в общем количестве лиц, занимающихся в системе ДЮСШ и СШОР</t>
  </si>
  <si>
    <t>Единовременная пропускная способность спортивных сооружений от нормативного значения</t>
  </si>
  <si>
    <t xml:space="preserve">Мероприятия муниципальной Программы «Развитие физической культуры и спорта в Снежинском городском округе» на 2018 - 2021 гг. </t>
  </si>
  <si>
    <t>Мероприятия муниципальной Программы «Доступная среда» на 2016-2020 гг.</t>
  </si>
  <si>
    <t>Мероприятия муниципальной Программы «Формирование современной городской среды Снежинского городского округа» на 2018-2022 годы</t>
  </si>
  <si>
    <t>Мероприятия муниципальной Программы «Энергосбережение и повышение энергетической эффективности на территории муниципального образования «Город Снежинск» на 2017 - 2020 гг.</t>
  </si>
  <si>
    <t>Охват дополнительным образованием детей в сфере культуры и искусства</t>
  </si>
  <si>
    <t>Охват населения клубными формированиями</t>
  </si>
  <si>
    <t>Охват библиотечным обслуживанием</t>
  </si>
  <si>
    <t>Мероприятия муниципальной Программы "Развитие культуры и реализация молодёжной политики в Снежинском городском округе" на 2018-2023 гг.</t>
  </si>
  <si>
    <t>Исполнение годового плана по налоговым и неналоговым доходам бюджета Снежинского городского округа</t>
  </si>
  <si>
    <t>&gt;=95</t>
  </si>
  <si>
    <t>Дефицит бюджета по отношению к утвержденному годовому объему доходов местного бюджета без учета утвержденного объема безвозмездных поступлений</t>
  </si>
  <si>
    <t xml:space="preserve"> %</t>
  </si>
  <si>
    <t>&lt;=5</t>
  </si>
  <si>
    <t>Муниципальный долг Снежинского городского округа по отношению к утвержденному годовому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</si>
  <si>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&lt;=50</t>
  </si>
  <si>
    <t>Мероприятия муниципальной Программы "Управление муниципальными финансами и муниципальным долгом Снежинского городского округа" на 2018-2023 гг.</t>
  </si>
  <si>
    <t>Балансовая стоимость муниципального имущества, учтенного в реестре муниципального имущества</t>
  </si>
  <si>
    <t>8 320</t>
  </si>
  <si>
    <t>8 420</t>
  </si>
  <si>
    <t>8 450</t>
  </si>
  <si>
    <t>Мероприятия муниципальной Программы «Управление муниципальным имуществом и земельными ресурсами Снежинского городского округа» на 2019 - 2024 гг.</t>
  </si>
  <si>
    <t xml:space="preserve">Мероприятия подпрограммы «Улучшение условий и охраны труда 
в Снежинском городском округе» муниципальной Программы «Создание условий для устойчивого экономического развития» на 2016 - 2021 гг. </t>
  </si>
  <si>
    <t>Степень удовлетворенности получателей государственных и муниципальных услуг, наличие/отсутствие жалоб</t>
  </si>
  <si>
    <t>Доля новых государственных и муниципальных услуг на базе МФЦ в общем количестве услуг, включенных в договор между ОГКУ «Многофункциональный центр предоставления государственных и муниципальных услуг Челябинской области» и МФЦ города Снежинска</t>
  </si>
  <si>
    <t>Да/Нет</t>
  </si>
  <si>
    <t>Нет</t>
  </si>
  <si>
    <t>Да</t>
  </si>
  <si>
    <t>Внедрение автоматизированной системы сбора информации с приборов учета топливно-энергетических ресурсов объектов бюджетной сферы</t>
  </si>
  <si>
    <t>Внедрение технологий «умного освещения» (установка на улицах города, в том числе светодиодных светильников, с автоматическим включением и отключением в зависимости от уровня естественного освещения)</t>
  </si>
  <si>
    <t>Кол-во предпр. бюджетной сферы</t>
  </si>
  <si>
    <t>Обновление информационно-телекоммуникационной инфраструктуры в муниципальных учреждениях города</t>
  </si>
  <si>
    <t>Реализация комплекса мероприятий по внедрению в Снежинском городском округе цифровой платформы «Умный город»</t>
  </si>
  <si>
    <t>Оказание финансовой поддержки социально ориентированным НКО</t>
  </si>
  <si>
    <t>Доля муниципальных служащих, прошедших повышение квалификации и переподготовку, в процентах от общего количества муниципальных служащих</t>
  </si>
  <si>
    <t>Доля муниципальных служащих, прошедших диспансеризацию, в процентах от общего количества муниципальных служащих</t>
  </si>
  <si>
    <t>Мероприятия муниципальной Программы «Развитие муниципальной службы Снежинского городского округа» на 2019 - 2024 гг.</t>
  </si>
  <si>
    <t>Цель:Обеспечение устойчивого и динамичного развития экономики города за счет ее диверсификации, повышения открытости и инвестиционной привлекательности</t>
  </si>
  <si>
    <t>Количество резидентов ТОСЭР (нарастающим итогом)</t>
  </si>
  <si>
    <t>Количество инвестиционных проектов, реализуемых резидентами ТОСЭР (нарастающим итогом)</t>
  </si>
  <si>
    <t>1.5.</t>
  </si>
  <si>
    <t>Проведение оценки регулирующего воздействия проектов муниципальных правовых актов и экспертизы действующих муниципальных правовых актов, затрагивающих интересы субъектов предпринимательской и инвестиционной деятельности</t>
  </si>
  <si>
    <t>без финансирования</t>
  </si>
  <si>
    <t xml:space="preserve">Участие в создании и развитии Северной конурбации </t>
  </si>
  <si>
    <t>Участие в реализации комплекса мероприятий по созданию Северной конурбации, предусмотренного Правительством Челябинской области</t>
  </si>
  <si>
    <t>В соответствии с решениями Правительства Челябинской области</t>
  </si>
  <si>
    <t>Цель1: развитие городской инфраструктуры, модернизация жилищно-коммунального хозяйства, инженерных коммуникаций, повышение их функциональности,  устойчивости и безопасности работы, повышение качества услуг ЖКХ и их доступности для всех категорий граждан города</t>
  </si>
  <si>
    <t>Задача 1: комплексное решение проблемы перехода к устойчивому, надежному и эффективному функционированию и развитию коммунальной сферы, в т.ч. с использованием механизмов ГЧП и МЧП;</t>
  </si>
  <si>
    <t>Строительство надземной тепломагистрали 2 Ду 500 от котельной пл. 9 до павильона П-3 (НО-26 тепллосети 2 Ду 800), в т.ч. ПИР</t>
  </si>
  <si>
    <t>Проектирование и строительство объектов системы водоснабжения города Снежинска, в т.ч.:</t>
  </si>
  <si>
    <t>Строительство разгрузочного водовода Ø600 мм и L=2 900 м от колодца 49а насосной станции 2-го подъема до проспекта им К.Я. Щелкина, в т.ч. ПИР</t>
  </si>
  <si>
    <t>Строительство дополнительного регулирующего резервуара емкостью не менее 1310 куб.м на пл. 29</t>
  </si>
  <si>
    <t>2.1.1</t>
  </si>
  <si>
    <t>2.1.2</t>
  </si>
  <si>
    <t>Строительство системы централизованного водоснабжения пос. Б. Береговой, в т.ч. ПИР</t>
  </si>
  <si>
    <t>2.1.3</t>
  </si>
  <si>
    <t>Проектирование и строительство электрических сетей и объектов электроснабжения в парке культуры и отдыха</t>
  </si>
  <si>
    <t>Линия 0,4 кВ РП-10 "Орленок" (в т.ч. проектно-изыскательские работы)</t>
  </si>
  <si>
    <t>2.1.4</t>
  </si>
  <si>
    <t>Проектирование и строительство ЛЭП 110 кВ от ПС "Мраморная" до ПС "Курчатовская", в т.ч. расширение ОРУ-110 кВ ПС "Мраморная"</t>
  </si>
  <si>
    <t xml:space="preserve">Магистральные сети электроснабжения жилого поселка №2, расположенного в г.Снежинске Челябинской области.  </t>
  </si>
  <si>
    <t>2.1.5</t>
  </si>
  <si>
    <t>Строительство магистральных кабельных сетей и ТП микрорайона 16а, 16б и 20 в соответствии со схемой застройки</t>
  </si>
  <si>
    <t>Строительство РТП-23/1 и сетей 10 кВ в мкр. 23 жилого поселка №2 в соответствии с перспективной схемой, в т.ч. ПИР</t>
  </si>
  <si>
    <t>2.1.6</t>
  </si>
  <si>
    <t>2.1.7</t>
  </si>
  <si>
    <t>Строительство магистральных сетей к участкам ИЖС по ул. Чапаева, Лесная в городе Снежинске (в т.ч. завершение благоустройства улиц Захаренкова, Солнечная)</t>
  </si>
  <si>
    <t>2.1.8</t>
  </si>
  <si>
    <t>Реконструкция комплекса котельной для перехода на закрытую систему теплоснабжения</t>
  </si>
  <si>
    <t>Реконструкция существующих ИТП для перехода на закрытую систему теплоснабжения</t>
  </si>
  <si>
    <t>Реконструкция водопроводных очистных сооружений с внедрением мембранной технологии очистки воды</t>
  </si>
  <si>
    <t>Внедрение системы очистки промывных вод на очистных сооружениях пл.29</t>
  </si>
  <si>
    <t xml:space="preserve">Реконструкция водопроводных сооружений и сетей жилого района «Поселок Сокол», в т.ч. проектно-изыскательские работы </t>
  </si>
  <si>
    <t>Реконструкция водозаборных сооружений жилого района "Поселок Сокол"</t>
  </si>
  <si>
    <t>Реконструкция 1-го и 2-го напорного водоводного коллектора в жилом районе "Поселок Сокол"</t>
  </si>
  <si>
    <t>2.1.9</t>
  </si>
  <si>
    <t>2.1.10</t>
  </si>
  <si>
    <t>2.1.11</t>
  </si>
  <si>
    <t>2.1.12</t>
  </si>
  <si>
    <t>2.1.13</t>
  </si>
  <si>
    <t>2.1.14</t>
  </si>
  <si>
    <t>Модернизация СОТИАССО энергообъектов МО «Город Снежинск»</t>
  </si>
  <si>
    <t>2.1.15</t>
  </si>
  <si>
    <t>2.1.16</t>
  </si>
  <si>
    <t>2.1.17</t>
  </si>
  <si>
    <t>Задача 2: обеспечение рационального использования топливно-энергетических ресурсов за счёт реализации энергосберегающих мероприятий</t>
  </si>
  <si>
    <t>Внедрение автоматизированной системы сбора информации:                                                                                             - с приборов учета ТЭР объектов бюджетной сферы
- с приборов учета электрической энергии объектов уличного освещения города</t>
  </si>
  <si>
    <t>Разработка перспективной схемы электроснабжения ЗАТО г. Снежинск10 кВ и 0,4 кВ в соответствии с планом застройки города</t>
  </si>
  <si>
    <t>Разработка перспективной схемы газоснабжения ЗАТО г. Снежинск в соответствии с планом застройки города</t>
  </si>
  <si>
    <t>Модернизация приборов учета топливно-энергетических ресурсов</t>
  </si>
  <si>
    <t>2.2.1</t>
  </si>
  <si>
    <t>2.2.2</t>
  </si>
  <si>
    <t>2.2.3</t>
  </si>
  <si>
    <t>2.2.4</t>
  </si>
  <si>
    <t>2.2.5</t>
  </si>
  <si>
    <t xml:space="preserve">Мероприятия муниципальной Программы «Содержание городского хозяйства в Снежинском городском округе» на 2019 - 2024 гг. </t>
  </si>
  <si>
    <t>Задача 3: создание оптимальной улично-дорожной сети, развитой дорожно-транспортной инфраструктуры и городской системы пассажирского транспорта общего пользования</t>
  </si>
  <si>
    <t>Реконструкция проспекта Мира (от улицы Нечая до улицы Широкой) в т. ч. ПИР</t>
  </si>
  <si>
    <t>Реконструкция улицы Феоктистова (от проспекта Щелкина до улицы Ломинского)</t>
  </si>
  <si>
    <t>Реконструкция улиц ж/п №2, в т.ч.:</t>
  </si>
  <si>
    <t>Реконструкция улицы Берёзовая (от улицы Чуйкова до улицы Строителей)</t>
  </si>
  <si>
    <t xml:space="preserve">Реконструкция улицы Уральская </t>
  </si>
  <si>
    <t>Реконструкция улицы Северная</t>
  </si>
  <si>
    <t xml:space="preserve">Реконструкция улицы Пионерская </t>
  </si>
  <si>
    <t>Реконструкция улицы Сиреневая</t>
  </si>
  <si>
    <t xml:space="preserve">Реконструкция улицы Молодежная </t>
  </si>
  <si>
    <t>Реконструкция улицы Пушкина</t>
  </si>
  <si>
    <t>Реконструкция улицы Лесная</t>
  </si>
  <si>
    <t>Реконструкция улицы Южная</t>
  </si>
  <si>
    <t>Реконструкция улицы Березовая</t>
  </si>
  <si>
    <t xml:space="preserve">Реконструкция улицы Чапаева </t>
  </si>
  <si>
    <t xml:space="preserve">Реконструкция улицы Зеленая </t>
  </si>
  <si>
    <t xml:space="preserve">Реконструкция улицы Строителей </t>
  </si>
  <si>
    <t xml:space="preserve">Реконструкция Улицы №6 в жилом поселке № 2 </t>
  </si>
  <si>
    <t xml:space="preserve">Реконструкция Улицы №2 в жилом поселке № 2 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</si>
  <si>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</si>
  <si>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</si>
  <si>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</si>
  <si>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</si>
  <si>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</si>
  <si>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</si>
  <si>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</si>
  <si>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</si>
  <si>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</si>
  <si>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</si>
  <si>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</si>
  <si>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</si>
  <si>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</si>
  <si>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</si>
  <si>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</si>
  <si>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</si>
  <si>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</si>
  <si>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</si>
  <si>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Реконструкция ул. Транспортной (от ул. Дзержинского до ул. Широкой), в т.ч. ПИР</t>
  </si>
  <si>
    <t>Реконструкция ул. Широкой (от ул. Транспортной до КПП-2), в т.ч. ПИР</t>
  </si>
  <si>
    <t>Строительство ул. Ломинского (от ул. Нечая до ул. Широкой)</t>
  </si>
  <si>
    <t>Строительство ул. № 28 (от ул. Ломинского до пр. Мира), в т.ч. ПИР</t>
  </si>
  <si>
    <t>Реконструкция автодороги 1В (от КПП-1 до поворота на пос. Сокол), в т.ч. ПИР</t>
  </si>
  <si>
    <t>Реконструкция автодороги 1К (от автодороги 1В до автодороги Касли - Тюбук), в т.ч. ПИР</t>
  </si>
  <si>
    <t>Улично-дорожная сеть «Поселок Сокол», ПИР</t>
  </si>
  <si>
    <t>Строительство новых улиц «Поселок Сокол»</t>
  </si>
  <si>
    <t>Улично-дорожная сеть «Деревня Ключи», ПИР</t>
  </si>
  <si>
    <t>Реконструкция существующих улиц в деревне Ключи</t>
  </si>
  <si>
    <t>Строительство улиц в новой застройке в деревне Ключи</t>
  </si>
  <si>
    <t>Реконструкция автодороги к КПП-5</t>
  </si>
  <si>
    <t>Строительство автостоянки для грузового транспорта за КПП-2</t>
  </si>
  <si>
    <t>Цель2: развитие жилищного строительства, улучшение экологической обстановки, повышение уровня благоустройства и безопасности на территории города</t>
  </si>
  <si>
    <t>1. Стратегический Приоритет 1 «Закрытый город, открытая экономика»</t>
  </si>
  <si>
    <t>2. Стратегический приоритет 2 «Создание комфортной городской среды»</t>
  </si>
  <si>
    <t>Задача 4: повышение качества и комфорта городской среды, благоустройство территорий Снежинского городского округа</t>
  </si>
  <si>
    <t>Строительство кладбища в д.Ключи (в т.ч. ПИР)</t>
  </si>
  <si>
    <t>2.4.1</t>
  </si>
  <si>
    <t>2.4.5</t>
  </si>
  <si>
    <t>2.4.2</t>
  </si>
  <si>
    <t>2.4.9</t>
  </si>
  <si>
    <t>2.4.7</t>
  </si>
  <si>
    <t>2.4.4</t>
  </si>
  <si>
    <t>2.4.3</t>
  </si>
  <si>
    <t>2.4.6</t>
  </si>
  <si>
    <t>2.4.8</t>
  </si>
  <si>
    <t>2.4.10</t>
  </si>
  <si>
    <t>Задача 5: улучшение экологической обстановки города</t>
  </si>
  <si>
    <t>Строительство очистных сооружений бытовых сточных вод производительностью 40 тыс. кубометров в сутки</t>
  </si>
  <si>
    <t>Строительство  главного  самотечного  коллектора  Ду=1000мм  длиной  4760 м к очистным сооружениям бытовых сточных вод</t>
  </si>
  <si>
    <t>2.5.1</t>
  </si>
  <si>
    <t>2.5.2</t>
  </si>
  <si>
    <t>Строительство локальных очистных сооружений на оголовках ливневой канализации</t>
  </si>
  <si>
    <t>Проектирование и строительство коллекторов и насосной  перекачивающей станции ливневых сточных вод</t>
  </si>
  <si>
    <t>Строительство очистных сооружений хозяйственно-бытовых сточных вод жилого района "Поселок Сокол"</t>
  </si>
  <si>
    <t>Проектирование и строительство объектов системы водоотведения города Снежинска, в т.ч.:</t>
  </si>
  <si>
    <t>Проектирование и строительство объектов и сооружений ливневых сточных вод, в т.ч.:</t>
  </si>
  <si>
    <t>2.5.3</t>
  </si>
  <si>
    <t>Строительство 3 очереди полигона  ТБО</t>
  </si>
  <si>
    <t>2.5.4</t>
  </si>
  <si>
    <t>Реконструкция напорного канализационного коллектора d=150мм  L=465м  до колодца №58 по ул. Мамина-Сибиряка, в т.ч. ПИР</t>
  </si>
  <si>
    <t>Реконструкция напорного канализационного коллектора d=150мм  L=233м  до колодца №70 по ул. Парковая, в т.ч. ПИР</t>
  </si>
  <si>
    <t>2.5.5</t>
  </si>
  <si>
    <t>Задача 6: создание условий для увеличения объемов жилищного строительства и осуществления государственной поддержки граждан при приобретении или строительстве жилья, улучшение жилищных условий нуждающихся категорий граждан</t>
  </si>
  <si>
    <t xml:space="preserve">Осуществление мероприятий по переселению граждан, проживающих в муниципальных общежитиях, с целью обеспечения возможности проведения ремонта общежитий </t>
  </si>
  <si>
    <t xml:space="preserve">Предоставление социальных выплат в рамках реализации подпрограммы «Оказание государственной поддержки молодым семьям для улучшения жилищных условий» </t>
  </si>
  <si>
    <t xml:space="preserve">Ведение реестра объектов социальной инфраструктуры и услуг в приоритетных сферах жизнедеятельности инвалидов и других маломобильных групп населения </t>
  </si>
  <si>
    <t>да/нет</t>
  </si>
  <si>
    <t>Обеспечение бесперебойного и своевременного функционирования системы оповещения населения об опасности</t>
  </si>
  <si>
    <t>2.9.</t>
  </si>
  <si>
    <t>Задача 7: повышение уровня доступности городских объектов и услуг для инвалидов и других маломобильных групп населения</t>
  </si>
  <si>
    <t>Задача 8: пповышение безопасности и защищенности населения и территории Снежинского городского округа</t>
  </si>
  <si>
    <t>Реконструкция напорных канализационных коллекторов жилого района «Поселок Сокол», в т.ч.:</t>
  </si>
  <si>
    <t>2.6.1</t>
  </si>
  <si>
    <t>2.6.2</t>
  </si>
  <si>
    <t>2.6.3</t>
  </si>
  <si>
    <t>2.7.1</t>
  </si>
  <si>
    <t>2.8.1</t>
  </si>
  <si>
    <t>2.8.2</t>
  </si>
  <si>
    <t>Задача 9: повышение качества и результативности противодействия преступности, охраны общественного порядка и собственности, роли общественности в обеспечении профилактики правонарушений и борьбы с преступностью</t>
  </si>
  <si>
    <t>3. Стратегический приоритет 3: «Развитие человеческого капитала»</t>
  </si>
  <si>
    <t>Цель1: рост человеческого капитала за счет совершенствования здравоохранения и спорта, культуры и досуга, социальной защиты и высокого уровня образования</t>
  </si>
  <si>
    <t>Задача 1: развитие социальной инфраструктуры в Снежинском городском округе</t>
  </si>
  <si>
    <t>Строительство 25 метрового плавательного бассейна в 20 микрорайоне г.Снежинска</t>
  </si>
  <si>
    <t>Капитальный ремонт спортивного зала «Ангар», расположенного по адресу г.Снежинск, Челябинской области, ул.Комсомольская, 2В</t>
  </si>
  <si>
    <t>Строительство спортивно-досугового парка на горе «Лысая»</t>
  </si>
  <si>
    <t>3.1.1</t>
  </si>
  <si>
    <t>3.1.2</t>
  </si>
  <si>
    <t>3.1.3</t>
  </si>
  <si>
    <t>3.1.4</t>
  </si>
  <si>
    <t>Реконструкция теннисного корта с отбойной сеткой</t>
  </si>
  <si>
    <t>Капитальный ремонт спортивного ядра стадиона им. Ю. А. Гагарина в  г.Снежинск</t>
  </si>
  <si>
    <t xml:space="preserve">Ограждение территории стадиона </t>
  </si>
  <si>
    <t xml:space="preserve">Реконструкция волейбольной площадки </t>
  </si>
  <si>
    <t xml:space="preserve">Строительство площадки для минифутбола, в т.ч. ПИР </t>
  </si>
  <si>
    <t xml:space="preserve">Реконструкция хоккейного корта с трибуной </t>
  </si>
  <si>
    <t>Реконструкция стрелкового тира, увеличение стрелковых галерей.</t>
  </si>
  <si>
    <t>Капитальный ремонт футбольных трибун на 5000 мест</t>
  </si>
  <si>
    <t>Капитальный ремонт дворца спорта с игровым залом</t>
  </si>
  <si>
    <t>Капитальный ремонт административно-бытового здания, корпус 1</t>
  </si>
  <si>
    <t>Капитальный ремонт административно-бытового здания, корпус 2 (здание УСК «Сунгуль»)</t>
  </si>
  <si>
    <t>3.1.5</t>
  </si>
  <si>
    <t>Строительство велодорожки от существующей лыжероллерной трассы до стадиона им. Ю.А.Гагарина</t>
  </si>
  <si>
    <t xml:space="preserve">Строительство, реконструкция и капитальный ремонт объектов и территории спортивного комплекса с катком. ФОК «Айсберг», в т.ч.: </t>
  </si>
  <si>
    <t>Спортивный комплекс с катком. ФОК «Айсберг». Реконструкция купола (замена существующего купола на жесткую металлическую конструкцию)</t>
  </si>
  <si>
    <t>Строительство открытой спортивной площадки на территории ФОК «Айсберг», в т.ч. ПИР</t>
  </si>
  <si>
    <t>Ограждение территории ФОК «Айсберг», в т.ч.ПИР</t>
  </si>
  <si>
    <t>Капитальный ремонт здания спортивного комплекса с катком. ФОК «Айсберг»</t>
  </si>
  <si>
    <t>Ограждение территории МБУ «СШОР по гандболу»</t>
  </si>
  <si>
    <t>Строительство спортивных площадок на территории Снежинского городского округа, в т.ч.:</t>
  </si>
  <si>
    <t>Строительство пяти спортивных площадок с тренажерными комплексами (по районам)</t>
  </si>
  <si>
    <t>Строительство объектов спортивного назначения в посёлке Сокол</t>
  </si>
  <si>
    <t>Строительство объектов спортивного назначения в поселке Ближний Береговой</t>
  </si>
  <si>
    <t>Строительство объектов спортивного назначения в деревне Ключи</t>
  </si>
  <si>
    <t>Строительство авиамодельного кордодрома.</t>
  </si>
  <si>
    <t>Строительство легкоатлетического манежа</t>
  </si>
  <si>
    <t>Строительство биатлонного стрельбища</t>
  </si>
  <si>
    <t>Капитальный ремонт плавательного бассейна «Урал»</t>
  </si>
  <si>
    <t>3.1.6</t>
  </si>
  <si>
    <t>3.1.7</t>
  </si>
  <si>
    <t>3.1.8</t>
  </si>
  <si>
    <t>3.1.9</t>
  </si>
  <si>
    <t>3.1.10</t>
  </si>
  <si>
    <t>3.1.11</t>
  </si>
  <si>
    <t>3.1.12</t>
  </si>
  <si>
    <t>Капитальный ремонт культурно-досуговых учреждений, в том числе:</t>
  </si>
  <si>
    <t>- Дворец культуры «Октябрь»;</t>
  </si>
  <si>
    <t>- КДЦ «Юбилейный»;</t>
  </si>
  <si>
    <t>- клуб «Дружба»;</t>
  </si>
  <si>
    <t>- клуб «Химик»;</t>
  </si>
  <si>
    <t>- клуб пос. Б. Береговой</t>
  </si>
  <si>
    <t>3.1.13</t>
  </si>
  <si>
    <t>Капитальный ремонт танцевального зала «Ритм»</t>
  </si>
  <si>
    <t>3.1.14</t>
  </si>
  <si>
    <t>Строительство либо адаптация имеющихся зданий  под дом-интернат для престарелых и инвалидов малой вместимости «Дом ветеранов» (на 30-50 мест)</t>
  </si>
  <si>
    <t>3.1.15</t>
  </si>
  <si>
    <t>Строительство общественного центра в д.Ключи (клубное помещение, помещение фельдшерского пунка и пункта охраны правопорядка)</t>
  </si>
  <si>
    <t>Задача 2: создание равных возможностей для получения качественного дошкольного образования, условий для эффективного развития образования, соответствующего требованиям современного инновационного социально ориентированного развития</t>
  </si>
  <si>
    <t>Приобретение технологического, компьютерного, медицинского и другого оборудования для образовательных организаций</t>
  </si>
  <si>
    <t>Работы по ремонту и благоустройству территорий образовательных учреждений</t>
  </si>
  <si>
    <t>Капитальные ремонты и строительство школьных стадионов, капитальный ремонт спортивных залов</t>
  </si>
  <si>
    <t>Создание Кванториума</t>
  </si>
  <si>
    <t>Задача 3: создание новых мест в общеобразовательных организациях в соответствии с прогнозируемой потребностью и современными требованиями к условиям обучения</t>
  </si>
  <si>
    <t>Строительство нового детского сада в новом микрорайоне</t>
  </si>
  <si>
    <t>Строительство школы на 800 мест в мкр. 16Б, в т.ч. ПИР</t>
  </si>
  <si>
    <t>Задача 4: создание условий, обеспечивающих возможность для населения города вести здоровый образ жизни и систематически заниматься физической культурой и спортом</t>
  </si>
  <si>
    <t>Строительство, реконструкция и ремонт спортивных объектов и территории стадиона им. Ю.А.Гагарина, в т.ч.:</t>
  </si>
  <si>
    <t>3.4.1</t>
  </si>
  <si>
    <t>3.4.2</t>
  </si>
  <si>
    <t>Задача 5: реализация на территории Снежинского городского округа государственной политики в сфере культуры, искусства, художественного образования, гражданско-патриотического воспитания</t>
  </si>
  <si>
    <t>Создание культурно-образовательного комплекса</t>
  </si>
  <si>
    <t xml:space="preserve">Создание детской хореографической школы </t>
  </si>
  <si>
    <t>Модернизация звукового и светового оборудования культурно-досуговых учреждений</t>
  </si>
  <si>
    <t>Приобретение аттракционов</t>
  </si>
  <si>
    <t>Приобретение инструментов и оборудования для детских школ искусств, в том числе: 
 - оборудование;
- музыкальные инструменты</t>
  </si>
  <si>
    <t>Ремонт сцены в концертном зале Детской музыкальной школы</t>
  </si>
  <si>
    <t>3.5.1</t>
  </si>
  <si>
    <t>3.5.2</t>
  </si>
  <si>
    <t>3.5.3</t>
  </si>
  <si>
    <t>3.5.4</t>
  </si>
  <si>
    <t>3.5.5</t>
  </si>
  <si>
    <t>3.5.6</t>
  </si>
  <si>
    <t>3.5.7</t>
  </si>
  <si>
    <t>3.6.</t>
  </si>
  <si>
    <t>3.7.</t>
  </si>
  <si>
    <t xml:space="preserve">Задача 7: развитие и совершенствование системы здравоохранения </t>
  </si>
  <si>
    <t>Задача 6: повышение уровня и качества жизни граждан, нуждающихся в социальной защите государства</t>
  </si>
  <si>
    <t>Создание на базе МУ «КЦСОН» отделения дневного пребывания для граждан пожилого возраста</t>
  </si>
  <si>
    <t>Создание на базе МУ «КЦСОН» службы «Социальное такси»</t>
  </si>
  <si>
    <t xml:space="preserve">Создание на базе МУ «КЦСОН» клуба для граждан пожилого возраста «С компьютером по жизни» </t>
  </si>
  <si>
    <t>Строительство сельской амбулатории для жителей п. Б.Береговой</t>
  </si>
  <si>
    <t>3.8.</t>
  </si>
  <si>
    <t>Задача 8: создание условий для удовлетворения потребности населения г.Снежинска в качественных и социально значимых услугах оздоровления, отдыха и занятости несовершеннолетних</t>
  </si>
  <si>
    <t>Проведение капитального ремонта зданий муниципальных общеобразовательных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</si>
</sst>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 indent="2"/>
    </xf>
    <xf numFmtId="165" fontId="8" fillId="3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vertical="center" wrapText="1"/>
    </xf>
    <xf numFmtId="166" fontId="8" fillId="3" borderId="1" xfId="0" applyNumberFormat="1" applyFont="1" applyFill="1" applyBorder="1" applyAlignment="1">
      <alignment horizontal="righ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6" fontId="1" fillId="3" borderId="0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165" fontId="1" fillId="0" borderId="1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vertical="center" wrapText="1"/>
    </xf>
    <xf numFmtId="166" fontId="5" fillId="0" borderId="0" xfId="0" applyNumberFormat="1" applyFont="1"/>
    <xf numFmtId="0" fontId="12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166" fontId="7" fillId="3" borderId="3" xfId="0" applyNumberFormat="1" applyFont="1" applyFill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7"/>
  <sheetViews>
    <sheetView tabSelected="1" zoomScale="120" zoomScaleNormal="120" zoomScaleSheetLayoutView="120" workbookViewId="0">
      <pane ySplit="3990" topLeftCell="A566" activePane="bottomLeft"/>
      <selection activeCell="B133" sqref="B133"/>
      <selection pane="bottomLeft" activeCell="L592" sqref="L592"/>
    </sheetView>
  </sheetViews>
  <sheetFormatPr defaultRowHeight="12.75" x14ac:dyDescent="0.2"/>
  <cols>
    <col min="1" max="1" width="5.7109375" style="1" bestFit="1" customWidth="1"/>
    <col min="2" max="2" width="65" style="1" customWidth="1"/>
    <col min="3" max="3" width="9.140625" style="1"/>
    <col min="4" max="10" width="8.140625" style="2" customWidth="1"/>
    <col min="11" max="11" width="20.5703125" style="2" customWidth="1"/>
    <col min="12" max="12" width="9.42578125" style="1" bestFit="1" customWidth="1"/>
    <col min="13" max="16384" width="9.140625" style="1"/>
  </cols>
  <sheetData>
    <row r="1" spans="1:11" ht="15.75" x14ac:dyDescent="0.25">
      <c r="I1" s="19" t="s">
        <v>96</v>
      </c>
    </row>
    <row r="2" spans="1:11" ht="15.75" x14ac:dyDescent="0.25">
      <c r="I2" s="19" t="s">
        <v>97</v>
      </c>
    </row>
    <row r="3" spans="1:11" ht="15.75" x14ac:dyDescent="0.25">
      <c r="I3" s="19" t="s">
        <v>146</v>
      </c>
    </row>
    <row r="4" spans="1:11" ht="15.75" x14ac:dyDescent="0.25">
      <c r="I4" s="19" t="s">
        <v>147</v>
      </c>
    </row>
    <row r="6" spans="1:11" ht="15.75" x14ac:dyDescent="0.25">
      <c r="A6" s="162" t="s">
        <v>148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8" spans="1:11" s="2" customFormat="1" x14ac:dyDescent="0.2">
      <c r="A8" s="157" t="s">
        <v>117</v>
      </c>
      <c r="B8" s="157" t="s">
        <v>118</v>
      </c>
      <c r="C8" s="117" t="s">
        <v>149</v>
      </c>
      <c r="D8" s="163" t="s">
        <v>119</v>
      </c>
      <c r="E8" s="164"/>
      <c r="F8" s="164"/>
      <c r="G8" s="164"/>
      <c r="H8" s="165"/>
      <c r="I8" s="3" t="s">
        <v>120</v>
      </c>
      <c r="J8" s="3" t="s">
        <v>121</v>
      </c>
      <c r="K8" s="157" t="s">
        <v>122</v>
      </c>
    </row>
    <row r="9" spans="1:11" ht="25.5" x14ac:dyDescent="0.2">
      <c r="A9" s="157"/>
      <c r="B9" s="157"/>
      <c r="C9" s="119"/>
      <c r="D9" s="3">
        <v>2019</v>
      </c>
      <c r="E9" s="3">
        <v>2020</v>
      </c>
      <c r="F9" s="3">
        <v>2021</v>
      </c>
      <c r="G9" s="3">
        <v>2022</v>
      </c>
      <c r="H9" s="3">
        <v>2023</v>
      </c>
      <c r="I9" s="3" t="s">
        <v>71</v>
      </c>
      <c r="J9" s="3" t="s">
        <v>72</v>
      </c>
      <c r="K9" s="157"/>
    </row>
    <row r="10" spans="1:11" s="2" customFormat="1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</row>
    <row r="11" spans="1:11" ht="20.25" customHeight="1" x14ac:dyDescent="0.2">
      <c r="A11" s="131" t="s">
        <v>390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17.25" customHeight="1" x14ac:dyDescent="0.2">
      <c r="A12" s="137" t="s">
        <v>280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9"/>
    </row>
    <row r="13" spans="1:11" ht="15.75" customHeight="1" x14ac:dyDescent="0.2">
      <c r="A13" s="8" t="s">
        <v>123</v>
      </c>
      <c r="B13" s="137" t="s">
        <v>59</v>
      </c>
      <c r="C13" s="138"/>
      <c r="D13" s="138"/>
      <c r="E13" s="138"/>
      <c r="F13" s="138"/>
      <c r="G13" s="138"/>
      <c r="H13" s="138"/>
      <c r="I13" s="138"/>
      <c r="J13" s="138"/>
      <c r="K13" s="139"/>
    </row>
    <row r="14" spans="1:11" ht="38.25" x14ac:dyDescent="0.2">
      <c r="A14" s="88" t="s">
        <v>60</v>
      </c>
      <c r="B14" s="7" t="s">
        <v>156</v>
      </c>
      <c r="C14" s="3" t="s">
        <v>155</v>
      </c>
      <c r="D14" s="25">
        <f>D15</f>
        <v>51.6</v>
      </c>
      <c r="E14" s="25">
        <f>E15</f>
        <v>51.6</v>
      </c>
      <c r="F14" s="25">
        <f>F15</f>
        <v>51.6</v>
      </c>
      <c r="G14" s="25">
        <f>G15</f>
        <v>51.6</v>
      </c>
      <c r="H14" s="25"/>
      <c r="I14" s="25"/>
      <c r="J14" s="24"/>
      <c r="K14" s="157" t="s">
        <v>166</v>
      </c>
    </row>
    <row r="15" spans="1:11" x14ac:dyDescent="0.2">
      <c r="A15" s="88"/>
      <c r="B15" s="26" t="s">
        <v>130</v>
      </c>
      <c r="C15" s="3" t="s">
        <v>155</v>
      </c>
      <c r="D15" s="25">
        <v>51.6</v>
      </c>
      <c r="E15" s="25">
        <v>51.6</v>
      </c>
      <c r="F15" s="25">
        <v>51.6</v>
      </c>
      <c r="G15" s="25">
        <v>51.6</v>
      </c>
      <c r="H15" s="25"/>
      <c r="I15" s="25"/>
      <c r="J15" s="24"/>
      <c r="K15" s="157"/>
    </row>
    <row r="16" spans="1:11" ht="25.5" x14ac:dyDescent="0.2">
      <c r="A16" s="88" t="s">
        <v>61</v>
      </c>
      <c r="B16" s="7" t="s">
        <v>157</v>
      </c>
      <c r="C16" s="3" t="s">
        <v>155</v>
      </c>
      <c r="D16" s="27">
        <f>D17</f>
        <v>13</v>
      </c>
      <c r="E16" s="27">
        <f>E17</f>
        <v>13</v>
      </c>
      <c r="F16" s="27">
        <f>F17</f>
        <v>13</v>
      </c>
      <c r="G16" s="27">
        <f>G17</f>
        <v>12.9</v>
      </c>
      <c r="H16" s="25"/>
      <c r="I16" s="25"/>
      <c r="J16" s="24"/>
      <c r="K16" s="157"/>
    </row>
    <row r="17" spans="1:11" x14ac:dyDescent="0.2">
      <c r="A17" s="88"/>
      <c r="B17" s="26" t="s">
        <v>130</v>
      </c>
      <c r="C17" s="3" t="s">
        <v>155</v>
      </c>
      <c r="D17" s="27">
        <v>13</v>
      </c>
      <c r="E17" s="27">
        <v>13</v>
      </c>
      <c r="F17" s="27">
        <v>13</v>
      </c>
      <c r="G17" s="27">
        <v>12.9</v>
      </c>
      <c r="H17" s="25"/>
      <c r="I17" s="25"/>
      <c r="J17" s="25"/>
      <c r="K17" s="157"/>
    </row>
    <row r="18" spans="1:11" ht="25.5" x14ac:dyDescent="0.2">
      <c r="A18" s="88" t="s">
        <v>62</v>
      </c>
      <c r="B18" s="7" t="s">
        <v>158</v>
      </c>
      <c r="C18" s="3" t="s">
        <v>155</v>
      </c>
      <c r="D18" s="3"/>
      <c r="E18" s="3">
        <f>E19</f>
        <v>116.5</v>
      </c>
      <c r="F18" s="3"/>
      <c r="G18" s="3"/>
      <c r="H18" s="3"/>
      <c r="I18" s="3"/>
      <c r="J18" s="3"/>
      <c r="K18" s="157"/>
    </row>
    <row r="19" spans="1:11" x14ac:dyDescent="0.2">
      <c r="A19" s="88"/>
      <c r="B19" s="26" t="s">
        <v>130</v>
      </c>
      <c r="C19" s="3" t="s">
        <v>155</v>
      </c>
      <c r="D19" s="3"/>
      <c r="E19" s="3">
        <v>116.5</v>
      </c>
      <c r="F19" s="3"/>
      <c r="G19" s="3"/>
      <c r="H19" s="3"/>
      <c r="I19" s="3"/>
      <c r="J19" s="3"/>
      <c r="K19" s="157"/>
    </row>
    <row r="20" spans="1:11" ht="25.5" x14ac:dyDescent="0.2">
      <c r="A20" s="88" t="s">
        <v>63</v>
      </c>
      <c r="B20" s="7" t="s">
        <v>159</v>
      </c>
      <c r="C20" s="3" t="s">
        <v>155</v>
      </c>
      <c r="D20" s="3"/>
      <c r="E20" s="3">
        <f>E21</f>
        <v>125.4</v>
      </c>
      <c r="F20" s="3"/>
      <c r="G20" s="3"/>
      <c r="H20" s="3"/>
      <c r="I20" s="3"/>
      <c r="J20" s="3"/>
      <c r="K20" s="157"/>
    </row>
    <row r="21" spans="1:11" x14ac:dyDescent="0.2">
      <c r="A21" s="88"/>
      <c r="B21" s="26" t="s">
        <v>130</v>
      </c>
      <c r="C21" s="3" t="s">
        <v>155</v>
      </c>
      <c r="D21" s="3"/>
      <c r="E21" s="3">
        <v>125.4</v>
      </c>
      <c r="F21" s="3"/>
      <c r="G21" s="3"/>
      <c r="H21" s="3"/>
      <c r="I21" s="3"/>
      <c r="J21" s="3"/>
      <c r="K21" s="157"/>
    </row>
    <row r="22" spans="1:11" x14ac:dyDescent="0.2">
      <c r="A22" s="88"/>
      <c r="B22" s="6" t="s">
        <v>131</v>
      </c>
      <c r="C22" s="5" t="s">
        <v>126</v>
      </c>
      <c r="D22" s="28">
        <f>D23</f>
        <v>64.599999999999994</v>
      </c>
      <c r="E22" s="28">
        <f t="shared" ref="E22:J22" si="0">E23</f>
        <v>306.5</v>
      </c>
      <c r="F22" s="28">
        <f t="shared" si="0"/>
        <v>64.599999999999994</v>
      </c>
      <c r="G22" s="28">
        <f t="shared" si="0"/>
        <v>64.5</v>
      </c>
      <c r="H22" s="28">
        <f t="shared" si="0"/>
        <v>0</v>
      </c>
      <c r="I22" s="28">
        <f t="shared" si="0"/>
        <v>0</v>
      </c>
      <c r="J22" s="28">
        <f t="shared" si="0"/>
        <v>0</v>
      </c>
      <c r="K22" s="28">
        <f>SUM(D22:J22)</f>
        <v>500.20000000000005</v>
      </c>
    </row>
    <row r="23" spans="1:11" x14ac:dyDescent="0.2">
      <c r="A23" s="88"/>
      <c r="B23" s="26" t="s">
        <v>130</v>
      </c>
      <c r="C23" s="3" t="s">
        <v>155</v>
      </c>
      <c r="D23" s="12">
        <f>D15+D17+D19+D21</f>
        <v>64.599999999999994</v>
      </c>
      <c r="E23" s="12">
        <f t="shared" ref="E23:J23" si="1">E15+E17+E19+E21</f>
        <v>306.5</v>
      </c>
      <c r="F23" s="12">
        <f t="shared" si="1"/>
        <v>64.599999999999994</v>
      </c>
      <c r="G23" s="12">
        <f t="shared" si="1"/>
        <v>64.5</v>
      </c>
      <c r="H23" s="12">
        <f t="shared" si="1"/>
        <v>0</v>
      </c>
      <c r="I23" s="12">
        <f t="shared" si="1"/>
        <v>0</v>
      </c>
      <c r="J23" s="12">
        <f t="shared" si="1"/>
        <v>0</v>
      </c>
      <c r="K23" s="41"/>
    </row>
    <row r="24" spans="1:11" ht="21" customHeight="1" x14ac:dyDescent="0.2">
      <c r="A24" s="8" t="s">
        <v>125</v>
      </c>
      <c r="B24" s="9" t="s">
        <v>64</v>
      </c>
      <c r="C24" s="10"/>
      <c r="D24" s="8"/>
      <c r="E24" s="8"/>
      <c r="F24" s="8"/>
      <c r="G24" s="8"/>
      <c r="H24" s="8"/>
      <c r="I24" s="8"/>
      <c r="J24" s="8"/>
      <c r="K24" s="8"/>
    </row>
    <row r="25" spans="1:11" ht="25.5" customHeight="1" x14ac:dyDescent="0.2">
      <c r="A25" s="3"/>
      <c r="B25" s="7" t="s">
        <v>151</v>
      </c>
      <c r="C25" s="3" t="s">
        <v>124</v>
      </c>
      <c r="D25" s="11">
        <v>44.1</v>
      </c>
      <c r="E25" s="11">
        <v>44.1</v>
      </c>
      <c r="F25" s="11">
        <v>44</v>
      </c>
      <c r="G25" s="11">
        <v>43.8</v>
      </c>
      <c r="H25" s="11">
        <v>43.6</v>
      </c>
      <c r="I25" s="11">
        <v>41</v>
      </c>
      <c r="J25" s="30">
        <v>36</v>
      </c>
      <c r="K25" s="157" t="s">
        <v>150</v>
      </c>
    </row>
    <row r="26" spans="1:11" x14ac:dyDescent="0.2">
      <c r="A26" s="3"/>
      <c r="B26" s="7" t="s">
        <v>152</v>
      </c>
      <c r="C26" s="3" t="s">
        <v>153</v>
      </c>
      <c r="D26" s="109">
        <v>30.1</v>
      </c>
      <c r="E26" s="109">
        <v>65.099999999999994</v>
      </c>
      <c r="F26" s="109">
        <v>65.099999999999994</v>
      </c>
      <c r="G26" s="109">
        <v>65.099999999999994</v>
      </c>
      <c r="H26" s="109">
        <v>65.099999999999994</v>
      </c>
      <c r="I26" s="110">
        <v>85</v>
      </c>
      <c r="J26" s="109">
        <v>120</v>
      </c>
      <c r="K26" s="157"/>
    </row>
    <row r="27" spans="1:11" x14ac:dyDescent="0.2">
      <c r="A27" s="3"/>
      <c r="B27" s="7" t="s">
        <v>281</v>
      </c>
      <c r="C27" s="3" t="s">
        <v>154</v>
      </c>
      <c r="D27" s="111">
        <v>3</v>
      </c>
      <c r="E27" s="111">
        <v>6</v>
      </c>
      <c r="F27" s="111">
        <v>7</v>
      </c>
      <c r="G27" s="111">
        <v>8</v>
      </c>
      <c r="H27" s="111">
        <v>10</v>
      </c>
      <c r="I27" s="111">
        <v>20</v>
      </c>
      <c r="J27" s="111">
        <v>35</v>
      </c>
      <c r="K27" s="157"/>
    </row>
    <row r="28" spans="1:11" ht="25.5" x14ac:dyDescent="0.2">
      <c r="A28" s="88"/>
      <c r="B28" s="7" t="s">
        <v>282</v>
      </c>
      <c r="C28" s="3" t="s">
        <v>154</v>
      </c>
      <c r="D28" s="111">
        <v>4</v>
      </c>
      <c r="E28" s="111">
        <v>7</v>
      </c>
      <c r="F28" s="111">
        <v>8</v>
      </c>
      <c r="G28" s="111">
        <v>9</v>
      </c>
      <c r="H28" s="111">
        <v>12</v>
      </c>
      <c r="I28" s="111">
        <v>23</v>
      </c>
      <c r="J28" s="111">
        <v>45</v>
      </c>
      <c r="K28" s="157"/>
    </row>
    <row r="29" spans="1:11" x14ac:dyDescent="0.2">
      <c r="A29" s="88" t="s">
        <v>51</v>
      </c>
      <c r="B29" s="7" t="s">
        <v>167</v>
      </c>
      <c r="C29" s="3" t="s">
        <v>155</v>
      </c>
      <c r="D29" s="3"/>
      <c r="E29" s="3">
        <f>E30</f>
        <v>1796</v>
      </c>
      <c r="F29" s="3">
        <f>F30</f>
        <v>835</v>
      </c>
      <c r="G29" s="3"/>
      <c r="H29" s="3"/>
      <c r="I29" s="3"/>
      <c r="J29" s="3"/>
      <c r="K29" s="117" t="s">
        <v>168</v>
      </c>
    </row>
    <row r="30" spans="1:11" x14ac:dyDescent="0.2">
      <c r="A30" s="88"/>
      <c r="B30" s="26" t="s">
        <v>128</v>
      </c>
      <c r="C30" s="3" t="s">
        <v>155</v>
      </c>
      <c r="D30" s="3"/>
      <c r="E30" s="3">
        <v>1796</v>
      </c>
      <c r="F30" s="3">
        <v>835</v>
      </c>
      <c r="G30" s="3"/>
      <c r="H30" s="3"/>
      <c r="I30" s="3"/>
      <c r="J30" s="3"/>
      <c r="K30" s="119"/>
    </row>
    <row r="31" spans="1:11" x14ac:dyDescent="0.2">
      <c r="A31" s="88" t="s">
        <v>52</v>
      </c>
      <c r="B31" s="7" t="s">
        <v>169</v>
      </c>
      <c r="C31" s="3" t="s">
        <v>155</v>
      </c>
      <c r="D31" s="33">
        <f>D32</f>
        <v>48.7</v>
      </c>
      <c r="E31" s="33"/>
      <c r="F31" s="33"/>
      <c r="G31" s="33"/>
      <c r="H31" s="33"/>
      <c r="I31" s="33"/>
      <c r="J31" s="33"/>
      <c r="K31" s="117" t="s">
        <v>170</v>
      </c>
    </row>
    <row r="32" spans="1:11" x14ac:dyDescent="0.2">
      <c r="A32" s="88"/>
      <c r="B32" s="26" t="s">
        <v>128</v>
      </c>
      <c r="C32" s="3" t="s">
        <v>155</v>
      </c>
      <c r="D32" s="33">
        <v>48.7</v>
      </c>
      <c r="E32" s="33"/>
      <c r="F32" s="33"/>
      <c r="G32" s="33"/>
      <c r="H32" s="33"/>
      <c r="I32" s="33"/>
      <c r="J32" s="33"/>
      <c r="K32" s="119"/>
    </row>
    <row r="33" spans="1:11" x14ac:dyDescent="0.2">
      <c r="A33" s="88" t="s">
        <v>53</v>
      </c>
      <c r="B33" s="7" t="s">
        <v>171</v>
      </c>
      <c r="C33" s="3" t="s">
        <v>155</v>
      </c>
      <c r="D33" s="33">
        <f>D34</f>
        <v>8.6</v>
      </c>
      <c r="E33" s="33"/>
      <c r="F33" s="33"/>
      <c r="G33" s="33"/>
      <c r="H33" s="33"/>
      <c r="I33" s="33"/>
      <c r="J33" s="33"/>
      <c r="K33" s="117" t="s">
        <v>172</v>
      </c>
    </row>
    <row r="34" spans="1:11" x14ac:dyDescent="0.2">
      <c r="A34" s="88"/>
      <c r="B34" s="26" t="s">
        <v>128</v>
      </c>
      <c r="C34" s="3" t="s">
        <v>155</v>
      </c>
      <c r="D34" s="33">
        <v>8.6</v>
      </c>
      <c r="E34" s="33"/>
      <c r="F34" s="33"/>
      <c r="G34" s="33"/>
      <c r="H34" s="33"/>
      <c r="I34" s="33"/>
      <c r="J34" s="33"/>
      <c r="K34" s="119"/>
    </row>
    <row r="35" spans="1:11" x14ac:dyDescent="0.2">
      <c r="A35" s="88" t="s">
        <v>54</v>
      </c>
      <c r="B35" s="7" t="s">
        <v>173</v>
      </c>
      <c r="C35" s="3" t="s">
        <v>155</v>
      </c>
      <c r="D35" s="33">
        <f>D36</f>
        <v>68.5</v>
      </c>
      <c r="E35" s="33">
        <f>E36</f>
        <v>116.5</v>
      </c>
      <c r="F35" s="33"/>
      <c r="G35" s="33"/>
      <c r="H35" s="33"/>
      <c r="I35" s="33"/>
      <c r="J35" s="33"/>
      <c r="K35" s="157" t="s">
        <v>174</v>
      </c>
    </row>
    <row r="36" spans="1:11" x14ac:dyDescent="0.2">
      <c r="A36" s="88"/>
      <c r="B36" s="26" t="s">
        <v>128</v>
      </c>
      <c r="C36" s="3" t="s">
        <v>155</v>
      </c>
      <c r="D36" s="33">
        <v>68.5</v>
      </c>
      <c r="E36" s="33">
        <v>116.5</v>
      </c>
      <c r="F36" s="33"/>
      <c r="G36" s="33"/>
      <c r="H36" s="33"/>
      <c r="I36" s="33"/>
      <c r="J36" s="33"/>
      <c r="K36" s="157"/>
    </row>
    <row r="37" spans="1:11" x14ac:dyDescent="0.2">
      <c r="A37" s="88" t="s">
        <v>65</v>
      </c>
      <c r="B37" s="7" t="s">
        <v>175</v>
      </c>
      <c r="C37" s="3" t="s">
        <v>155</v>
      </c>
      <c r="D37" s="33">
        <f>D38</f>
        <v>74.599999999999994</v>
      </c>
      <c r="E37" s="33">
        <f>E38</f>
        <v>125.4</v>
      </c>
      <c r="F37" s="33"/>
      <c r="G37" s="33"/>
      <c r="H37" s="33"/>
      <c r="I37" s="33"/>
      <c r="J37" s="33"/>
      <c r="K37" s="157"/>
    </row>
    <row r="38" spans="1:11" x14ac:dyDescent="0.2">
      <c r="A38" s="88"/>
      <c r="B38" s="26" t="s">
        <v>128</v>
      </c>
      <c r="C38" s="3" t="s">
        <v>155</v>
      </c>
      <c r="D38" s="33">
        <v>74.599999999999994</v>
      </c>
      <c r="E38" s="33">
        <v>125.4</v>
      </c>
      <c r="F38" s="33"/>
      <c r="G38" s="33"/>
      <c r="H38" s="33"/>
      <c r="I38" s="33"/>
      <c r="J38" s="33"/>
      <c r="K38" s="157"/>
    </row>
    <row r="39" spans="1:11" ht="18.75" customHeight="1" x14ac:dyDescent="0.2">
      <c r="A39" s="88" t="s">
        <v>66</v>
      </c>
      <c r="B39" s="7" t="s">
        <v>176</v>
      </c>
      <c r="C39" s="3" t="s">
        <v>155</v>
      </c>
      <c r="D39" s="33">
        <f>D40</f>
        <v>138.4</v>
      </c>
      <c r="E39" s="33">
        <f>E40</f>
        <v>40.6</v>
      </c>
      <c r="F39" s="33">
        <f>F40</f>
        <v>393</v>
      </c>
      <c r="G39" s="33">
        <f>G40</f>
        <v>152.5</v>
      </c>
      <c r="H39" s="33">
        <f>H40</f>
        <v>152.5</v>
      </c>
      <c r="I39" s="33"/>
      <c r="J39" s="33"/>
      <c r="K39" s="117" t="s">
        <v>177</v>
      </c>
    </row>
    <row r="40" spans="1:11" ht="18" customHeight="1" x14ac:dyDescent="0.2">
      <c r="A40" s="88"/>
      <c r="B40" s="26" t="s">
        <v>128</v>
      </c>
      <c r="C40" s="3" t="s">
        <v>155</v>
      </c>
      <c r="D40" s="33">
        <v>138.4</v>
      </c>
      <c r="E40" s="33">
        <v>40.6</v>
      </c>
      <c r="F40" s="33">
        <v>393</v>
      </c>
      <c r="G40" s="33">
        <v>152.5</v>
      </c>
      <c r="H40" s="33">
        <v>152.5</v>
      </c>
      <c r="I40" s="33"/>
      <c r="J40" s="33"/>
      <c r="K40" s="119"/>
    </row>
    <row r="41" spans="1:11" ht="18.75" customHeight="1" x14ac:dyDescent="0.2">
      <c r="A41" s="88" t="s">
        <v>67</v>
      </c>
      <c r="B41" s="7" t="s">
        <v>178</v>
      </c>
      <c r="C41" s="3" t="s">
        <v>155</v>
      </c>
      <c r="D41" s="33">
        <f>D42</f>
        <v>8</v>
      </c>
      <c r="E41" s="33">
        <f>E42</f>
        <v>2</v>
      </c>
      <c r="F41" s="33"/>
      <c r="G41" s="33"/>
      <c r="H41" s="33"/>
      <c r="I41" s="33"/>
      <c r="J41" s="33"/>
      <c r="K41" s="117" t="s">
        <v>179</v>
      </c>
    </row>
    <row r="42" spans="1:11" ht="21.75" customHeight="1" x14ac:dyDescent="0.2">
      <c r="A42" s="88"/>
      <c r="B42" s="26" t="s">
        <v>128</v>
      </c>
      <c r="C42" s="3" t="s">
        <v>155</v>
      </c>
      <c r="D42" s="33">
        <v>8</v>
      </c>
      <c r="E42" s="33">
        <v>2</v>
      </c>
      <c r="F42" s="33"/>
      <c r="G42" s="33"/>
      <c r="H42" s="33"/>
      <c r="I42" s="33"/>
      <c r="J42" s="33"/>
      <c r="K42" s="119"/>
    </row>
    <row r="43" spans="1:11" x14ac:dyDescent="0.2">
      <c r="A43" s="3"/>
      <c r="B43" s="6" t="s">
        <v>131</v>
      </c>
      <c r="C43" s="5" t="s">
        <v>126</v>
      </c>
      <c r="D43" s="28">
        <f>D44</f>
        <v>346.8</v>
      </c>
      <c r="E43" s="28">
        <f t="shared" ref="E43:J43" si="2">E44</f>
        <v>2080.5</v>
      </c>
      <c r="F43" s="28">
        <f t="shared" si="2"/>
        <v>1228</v>
      </c>
      <c r="G43" s="28">
        <f t="shared" si="2"/>
        <v>152.5</v>
      </c>
      <c r="H43" s="28">
        <f t="shared" si="2"/>
        <v>152.5</v>
      </c>
      <c r="I43" s="28">
        <f t="shared" si="2"/>
        <v>0</v>
      </c>
      <c r="J43" s="28">
        <f t="shared" si="2"/>
        <v>0</v>
      </c>
      <c r="K43" s="28">
        <f>SUM(D43:J43)</f>
        <v>3960.3</v>
      </c>
    </row>
    <row r="44" spans="1:11" x14ac:dyDescent="0.2">
      <c r="A44" s="3"/>
      <c r="B44" s="26" t="s">
        <v>128</v>
      </c>
      <c r="C44" s="3" t="s">
        <v>155</v>
      </c>
      <c r="D44" s="12">
        <f>D30+D32+D34+D36+D38+D40+D42</f>
        <v>346.8</v>
      </c>
      <c r="E44" s="12">
        <f t="shared" ref="E44:J44" si="3">E30+E32+E34+E36+E38+E40+E42</f>
        <v>2080.5</v>
      </c>
      <c r="F44" s="12">
        <f t="shared" si="3"/>
        <v>1228</v>
      </c>
      <c r="G44" s="12">
        <f t="shared" si="3"/>
        <v>152.5</v>
      </c>
      <c r="H44" s="12">
        <f t="shared" si="3"/>
        <v>152.5</v>
      </c>
      <c r="I44" s="12">
        <f t="shared" si="3"/>
        <v>0</v>
      </c>
      <c r="J44" s="12">
        <f t="shared" si="3"/>
        <v>0</v>
      </c>
      <c r="K44" s="3"/>
    </row>
    <row r="45" spans="1:11" x14ac:dyDescent="0.2">
      <c r="A45" s="8" t="s">
        <v>132</v>
      </c>
      <c r="B45" s="9" t="s">
        <v>68</v>
      </c>
      <c r="C45" s="10"/>
      <c r="D45" s="8"/>
      <c r="E45" s="8"/>
      <c r="F45" s="8"/>
      <c r="G45" s="8"/>
      <c r="H45" s="8"/>
      <c r="I45" s="8"/>
      <c r="J45" s="8"/>
      <c r="K45" s="8"/>
    </row>
    <row r="46" spans="1:11" ht="25.5" x14ac:dyDescent="0.2">
      <c r="A46" s="3"/>
      <c r="B46" s="7" t="s">
        <v>165</v>
      </c>
      <c r="C46" s="3" t="s">
        <v>160</v>
      </c>
      <c r="D46" s="20">
        <v>3662</v>
      </c>
      <c r="E46" s="20">
        <v>3698</v>
      </c>
      <c r="F46" s="20">
        <v>3713</v>
      </c>
      <c r="G46" s="20">
        <v>3935</v>
      </c>
      <c r="H46" s="20">
        <v>4044</v>
      </c>
      <c r="I46" s="20">
        <v>6216</v>
      </c>
      <c r="J46" s="20">
        <v>8322</v>
      </c>
      <c r="K46" s="118" t="s">
        <v>78</v>
      </c>
    </row>
    <row r="47" spans="1:11" ht="51" x14ac:dyDescent="0.2">
      <c r="A47" s="88" t="s">
        <v>55</v>
      </c>
      <c r="B47" s="13" t="s">
        <v>161</v>
      </c>
      <c r="C47" s="3" t="s">
        <v>155</v>
      </c>
      <c r="D47" s="126" t="s">
        <v>163</v>
      </c>
      <c r="E47" s="127"/>
      <c r="F47" s="127"/>
      <c r="G47" s="127"/>
      <c r="H47" s="127"/>
      <c r="I47" s="127"/>
      <c r="J47" s="161"/>
      <c r="K47" s="119"/>
    </row>
    <row r="48" spans="1:11" x14ac:dyDescent="0.2">
      <c r="A48" s="8" t="s">
        <v>164</v>
      </c>
      <c r="B48" s="9" t="s">
        <v>69</v>
      </c>
      <c r="C48" s="10"/>
      <c r="D48" s="8"/>
      <c r="E48" s="8"/>
      <c r="F48" s="8"/>
      <c r="G48" s="8"/>
      <c r="H48" s="8"/>
      <c r="I48" s="8"/>
      <c r="J48" s="8"/>
      <c r="K48" s="8"/>
    </row>
    <row r="49" spans="1:13" ht="51" x14ac:dyDescent="0.2">
      <c r="A49" s="88" t="s">
        <v>56</v>
      </c>
      <c r="B49" s="44" t="s">
        <v>284</v>
      </c>
      <c r="C49" s="90" t="s">
        <v>285</v>
      </c>
      <c r="D49" s="45"/>
      <c r="E49" s="45"/>
      <c r="F49" s="45"/>
      <c r="G49" s="45"/>
      <c r="H49" s="45"/>
      <c r="I49" s="45"/>
      <c r="J49" s="45"/>
      <c r="K49" s="21" t="s">
        <v>78</v>
      </c>
    </row>
    <row r="50" spans="1:13" x14ac:dyDescent="0.2">
      <c r="A50" s="8" t="s">
        <v>283</v>
      </c>
      <c r="B50" s="9" t="s">
        <v>70</v>
      </c>
      <c r="C50" s="10"/>
      <c r="D50" s="8"/>
      <c r="E50" s="8"/>
      <c r="F50" s="8"/>
      <c r="G50" s="8"/>
      <c r="H50" s="8"/>
      <c r="I50" s="8"/>
      <c r="J50" s="8"/>
      <c r="K50" s="8"/>
    </row>
    <row r="51" spans="1:13" ht="15" customHeight="1" x14ac:dyDescent="0.2">
      <c r="A51" s="3"/>
      <c r="B51" s="7" t="s">
        <v>286</v>
      </c>
      <c r="C51" s="3" t="s">
        <v>144</v>
      </c>
      <c r="D51" s="158" t="s">
        <v>138</v>
      </c>
      <c r="E51" s="159"/>
      <c r="F51" s="159"/>
      <c r="G51" s="159"/>
      <c r="H51" s="159"/>
      <c r="I51" s="159"/>
      <c r="J51" s="160"/>
      <c r="K51" s="155" t="s">
        <v>150</v>
      </c>
    </row>
    <row r="52" spans="1:13" ht="25.5" x14ac:dyDescent="0.2">
      <c r="A52" s="88" t="s">
        <v>57</v>
      </c>
      <c r="B52" s="36" t="s">
        <v>287</v>
      </c>
      <c r="C52" s="3" t="s">
        <v>155</v>
      </c>
      <c r="D52" s="158" t="s">
        <v>288</v>
      </c>
      <c r="E52" s="159"/>
      <c r="F52" s="159"/>
      <c r="G52" s="159"/>
      <c r="H52" s="159"/>
      <c r="I52" s="159"/>
      <c r="J52" s="160"/>
      <c r="K52" s="156"/>
    </row>
    <row r="53" spans="1:13" x14ac:dyDescent="0.2">
      <c r="A53" s="45"/>
      <c r="B53" s="6" t="s">
        <v>184</v>
      </c>
      <c r="C53" s="5" t="s">
        <v>126</v>
      </c>
      <c r="D53" s="28">
        <f t="shared" ref="D53:J53" si="4">SUM(D54:D55)</f>
        <v>411.4</v>
      </c>
      <c r="E53" s="28">
        <f t="shared" si="4"/>
        <v>2387</v>
      </c>
      <c r="F53" s="28">
        <f t="shared" si="4"/>
        <v>1292.5999999999999</v>
      </c>
      <c r="G53" s="28">
        <f t="shared" si="4"/>
        <v>217</v>
      </c>
      <c r="H53" s="28">
        <f t="shared" si="4"/>
        <v>152.5</v>
      </c>
      <c r="I53" s="28">
        <f t="shared" si="4"/>
        <v>0</v>
      </c>
      <c r="J53" s="28">
        <f t="shared" si="4"/>
        <v>0</v>
      </c>
      <c r="K53" s="28">
        <f>SUM(D53:J53)</f>
        <v>4460.5</v>
      </c>
    </row>
    <row r="54" spans="1:13" x14ac:dyDescent="0.2">
      <c r="A54" s="45"/>
      <c r="B54" s="26" t="s">
        <v>130</v>
      </c>
      <c r="C54" s="3" t="s">
        <v>155</v>
      </c>
      <c r="D54" s="12">
        <f t="shared" ref="D54:J54" si="5">D23</f>
        <v>64.599999999999994</v>
      </c>
      <c r="E54" s="12">
        <f t="shared" si="5"/>
        <v>306.5</v>
      </c>
      <c r="F54" s="12">
        <f t="shared" si="5"/>
        <v>64.599999999999994</v>
      </c>
      <c r="G54" s="12">
        <f t="shared" si="5"/>
        <v>64.5</v>
      </c>
      <c r="H54" s="12">
        <f t="shared" si="5"/>
        <v>0</v>
      </c>
      <c r="I54" s="12">
        <f t="shared" si="5"/>
        <v>0</v>
      </c>
      <c r="J54" s="12">
        <f t="shared" si="5"/>
        <v>0</v>
      </c>
      <c r="K54" s="45"/>
    </row>
    <row r="55" spans="1:13" x14ac:dyDescent="0.2">
      <c r="A55" s="45"/>
      <c r="B55" s="26" t="s">
        <v>128</v>
      </c>
      <c r="C55" s="3" t="s">
        <v>155</v>
      </c>
      <c r="D55" s="12">
        <f t="shared" ref="D55:J55" si="6">D44</f>
        <v>346.8</v>
      </c>
      <c r="E55" s="12">
        <f t="shared" si="6"/>
        <v>2080.5</v>
      </c>
      <c r="F55" s="12">
        <f t="shared" si="6"/>
        <v>1228</v>
      </c>
      <c r="G55" s="12">
        <f t="shared" si="6"/>
        <v>152.5</v>
      </c>
      <c r="H55" s="12">
        <f t="shared" si="6"/>
        <v>152.5</v>
      </c>
      <c r="I55" s="12">
        <f t="shared" si="6"/>
        <v>0</v>
      </c>
      <c r="J55" s="12">
        <f t="shared" si="6"/>
        <v>0</v>
      </c>
      <c r="K55" s="45"/>
    </row>
    <row r="56" spans="1:13" ht="15" customHeight="1" x14ac:dyDescent="0.2">
      <c r="A56" s="168" t="s">
        <v>391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70"/>
    </row>
    <row r="57" spans="1:13" ht="27" customHeight="1" x14ac:dyDescent="0.2">
      <c r="A57" s="137" t="s">
        <v>289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9"/>
    </row>
    <row r="58" spans="1:13" ht="24.75" customHeight="1" collapsed="1" x14ac:dyDescent="0.2">
      <c r="A58" s="8" t="s">
        <v>133</v>
      </c>
      <c r="B58" s="137" t="s">
        <v>290</v>
      </c>
      <c r="C58" s="138"/>
      <c r="D58" s="138"/>
      <c r="E58" s="138"/>
      <c r="F58" s="138"/>
      <c r="G58" s="138"/>
      <c r="H58" s="138"/>
      <c r="I58" s="138"/>
      <c r="J58" s="138"/>
      <c r="K58" s="139"/>
      <c r="L58" s="51"/>
      <c r="M58" s="51"/>
    </row>
    <row r="59" spans="1:13" x14ac:dyDescent="0.2">
      <c r="A59" s="3"/>
      <c r="B59" s="7" t="s">
        <v>213</v>
      </c>
      <c r="C59" s="3" t="s">
        <v>214</v>
      </c>
      <c r="D59" s="33">
        <v>0.19</v>
      </c>
      <c r="E59" s="33">
        <v>0.186</v>
      </c>
      <c r="F59" s="33">
        <v>0.182</v>
      </c>
      <c r="G59" s="33">
        <v>0.17799999999999999</v>
      </c>
      <c r="H59" s="33">
        <v>0.17399999999999999</v>
      </c>
      <c r="I59" s="33">
        <v>0.154</v>
      </c>
      <c r="J59" s="33">
        <v>0.125</v>
      </c>
      <c r="K59" s="140" t="s">
        <v>83</v>
      </c>
    </row>
    <row r="60" spans="1:13" x14ac:dyDescent="0.2">
      <c r="A60" s="3"/>
      <c r="B60" s="7" t="s">
        <v>215</v>
      </c>
      <c r="C60" s="3" t="s">
        <v>214</v>
      </c>
      <c r="D60" s="33">
        <v>0.41099999999999998</v>
      </c>
      <c r="E60" s="33">
        <v>0.40799999999999997</v>
      </c>
      <c r="F60" s="33">
        <v>0.40500000000000003</v>
      </c>
      <c r="G60" s="33">
        <v>0.40300000000000002</v>
      </c>
      <c r="H60" s="33">
        <v>0.40300000000000002</v>
      </c>
      <c r="I60" s="33">
        <v>0.35</v>
      </c>
      <c r="J60" s="33">
        <v>0.3</v>
      </c>
      <c r="K60" s="141"/>
    </row>
    <row r="61" spans="1:13" x14ac:dyDescent="0.2">
      <c r="A61" s="3"/>
      <c r="B61" s="7" t="s">
        <v>217</v>
      </c>
      <c r="C61" s="3" t="s">
        <v>214</v>
      </c>
      <c r="D61" s="33">
        <v>9.1999999999999998E-2</v>
      </c>
      <c r="E61" s="33">
        <v>0.09</v>
      </c>
      <c r="F61" s="33">
        <v>8.6999999999999994E-2</v>
      </c>
      <c r="G61" s="33">
        <v>8.3000000000000004E-2</v>
      </c>
      <c r="H61" s="33">
        <v>8.3000000000000004E-2</v>
      </c>
      <c r="I61" s="33">
        <v>8.1000000000000003E-2</v>
      </c>
      <c r="J61" s="33">
        <v>0.08</v>
      </c>
      <c r="K61" s="141"/>
    </row>
    <row r="62" spans="1:13" x14ac:dyDescent="0.2">
      <c r="A62" s="3"/>
      <c r="B62" s="7" t="s">
        <v>219</v>
      </c>
      <c r="C62" s="3" t="s">
        <v>124</v>
      </c>
      <c r="D62" s="33">
        <v>79.099999999999994</v>
      </c>
      <c r="E62" s="33">
        <v>78.5</v>
      </c>
      <c r="F62" s="33">
        <v>77.900000000000006</v>
      </c>
      <c r="G62" s="33">
        <v>77.3</v>
      </c>
      <c r="H62" s="33">
        <v>76.900000000000006</v>
      </c>
      <c r="I62" s="27">
        <v>76.099999999999994</v>
      </c>
      <c r="J62" s="33">
        <v>67.3</v>
      </c>
      <c r="K62" s="141"/>
    </row>
    <row r="63" spans="1:13" x14ac:dyDescent="0.2">
      <c r="A63" s="3"/>
      <c r="B63" s="7" t="s">
        <v>220</v>
      </c>
      <c r="C63" s="3" t="s">
        <v>124</v>
      </c>
      <c r="D63" s="33">
        <v>69.900000000000006</v>
      </c>
      <c r="E63" s="33">
        <v>69.900000000000006</v>
      </c>
      <c r="F63" s="33">
        <v>69.2</v>
      </c>
      <c r="G63" s="33">
        <v>68.3</v>
      </c>
      <c r="H63" s="33">
        <v>67.8</v>
      </c>
      <c r="I63" s="33">
        <v>64.5</v>
      </c>
      <c r="J63" s="33">
        <v>56.6</v>
      </c>
      <c r="K63" s="141"/>
    </row>
    <row r="64" spans="1:13" ht="25.5" x14ac:dyDescent="0.2">
      <c r="A64" s="3"/>
      <c r="B64" s="36" t="s">
        <v>232</v>
      </c>
      <c r="C64" s="33" t="s">
        <v>210</v>
      </c>
      <c r="D64" s="33">
        <v>1</v>
      </c>
      <c r="E64" s="33">
        <v>1</v>
      </c>
      <c r="F64" s="33">
        <v>2</v>
      </c>
      <c r="G64" s="33">
        <v>2</v>
      </c>
      <c r="H64" s="33">
        <v>3</v>
      </c>
      <c r="I64" s="33">
        <v>4</v>
      </c>
      <c r="J64" s="33">
        <v>5</v>
      </c>
      <c r="K64" s="141"/>
    </row>
    <row r="65" spans="1:12" ht="25.5" x14ac:dyDescent="0.2">
      <c r="A65" s="48" t="s">
        <v>295</v>
      </c>
      <c r="B65" s="7" t="s">
        <v>291</v>
      </c>
      <c r="C65" s="3" t="s">
        <v>155</v>
      </c>
      <c r="D65" s="89"/>
      <c r="E65" s="27"/>
      <c r="F65" s="27"/>
      <c r="G65" s="27">
        <f>G66</f>
        <v>10</v>
      </c>
      <c r="H65" s="27">
        <f>H66</f>
        <v>10</v>
      </c>
      <c r="I65" s="27">
        <f>I66</f>
        <v>30</v>
      </c>
      <c r="J65" s="27"/>
      <c r="K65" s="141"/>
    </row>
    <row r="66" spans="1:12" ht="15" x14ac:dyDescent="0.2">
      <c r="A66" s="48"/>
      <c r="B66" s="26" t="s">
        <v>240</v>
      </c>
      <c r="C66" s="3" t="s">
        <v>155</v>
      </c>
      <c r="D66" s="89"/>
      <c r="E66" s="27"/>
      <c r="F66" s="27"/>
      <c r="G66" s="27">
        <v>10</v>
      </c>
      <c r="H66" s="27">
        <v>10</v>
      </c>
      <c r="I66" s="27">
        <v>30</v>
      </c>
      <c r="J66" s="27"/>
      <c r="K66" s="141"/>
    </row>
    <row r="67" spans="1:12" ht="25.5" x14ac:dyDescent="0.2">
      <c r="A67" s="48" t="s">
        <v>296</v>
      </c>
      <c r="B67" s="7" t="s">
        <v>292</v>
      </c>
      <c r="C67" s="3" t="s">
        <v>155</v>
      </c>
      <c r="D67" s="27"/>
      <c r="E67" s="27"/>
      <c r="F67" s="27">
        <f>F68</f>
        <v>65</v>
      </c>
      <c r="G67" s="27">
        <f>G68</f>
        <v>5</v>
      </c>
      <c r="H67" s="27"/>
      <c r="I67" s="27"/>
      <c r="J67" s="27"/>
      <c r="K67" s="141"/>
    </row>
    <row r="68" spans="1:12" x14ac:dyDescent="0.2">
      <c r="A68" s="48"/>
      <c r="B68" s="26" t="s">
        <v>240</v>
      </c>
      <c r="C68" s="3" t="s">
        <v>155</v>
      </c>
      <c r="D68" s="27"/>
      <c r="E68" s="27"/>
      <c r="F68" s="27">
        <f>F70+F72</f>
        <v>65</v>
      </c>
      <c r="G68" s="27">
        <f>G70+G72</f>
        <v>5</v>
      </c>
      <c r="H68" s="27"/>
      <c r="I68" s="27"/>
      <c r="J68" s="27"/>
      <c r="K68" s="141"/>
    </row>
    <row r="69" spans="1:12" ht="38.25" x14ac:dyDescent="0.2">
      <c r="A69" s="48"/>
      <c r="B69" s="13" t="s">
        <v>293</v>
      </c>
      <c r="C69" s="3" t="s">
        <v>155</v>
      </c>
      <c r="D69" s="87"/>
      <c r="E69" s="27"/>
      <c r="F69" s="27">
        <f>F70</f>
        <v>65</v>
      </c>
      <c r="G69" s="27"/>
      <c r="H69" s="27"/>
      <c r="I69" s="27"/>
      <c r="J69" s="27"/>
      <c r="K69" s="141"/>
    </row>
    <row r="70" spans="1:12" x14ac:dyDescent="0.2">
      <c r="A70" s="48"/>
      <c r="B70" s="26" t="s">
        <v>240</v>
      </c>
      <c r="C70" s="3" t="s">
        <v>155</v>
      </c>
      <c r="D70" s="87"/>
      <c r="E70" s="27"/>
      <c r="F70" s="27">
        <v>65</v>
      </c>
      <c r="G70" s="27"/>
      <c r="H70" s="27"/>
      <c r="I70" s="27"/>
      <c r="J70" s="27"/>
      <c r="K70" s="141"/>
    </row>
    <row r="71" spans="1:12" ht="25.5" x14ac:dyDescent="0.2">
      <c r="A71" s="48"/>
      <c r="B71" s="13" t="s">
        <v>294</v>
      </c>
      <c r="C71" s="3" t="s">
        <v>155</v>
      </c>
      <c r="D71" s="87"/>
      <c r="E71" s="27"/>
      <c r="F71" s="27"/>
      <c r="G71" s="27">
        <f>G72</f>
        <v>5</v>
      </c>
      <c r="H71" s="27"/>
      <c r="I71" s="27"/>
      <c r="J71" s="27"/>
      <c r="K71" s="141"/>
    </row>
    <row r="72" spans="1:12" x14ac:dyDescent="0.2">
      <c r="A72" s="48"/>
      <c r="B72" s="26" t="s">
        <v>240</v>
      </c>
      <c r="C72" s="3" t="s">
        <v>155</v>
      </c>
      <c r="D72" s="87"/>
      <c r="E72" s="27"/>
      <c r="F72" s="27"/>
      <c r="G72" s="27">
        <v>5</v>
      </c>
      <c r="H72" s="27"/>
      <c r="I72" s="27"/>
      <c r="J72" s="27"/>
      <c r="K72" s="141"/>
    </row>
    <row r="73" spans="1:12" ht="25.5" x14ac:dyDescent="0.2">
      <c r="A73" s="48" t="s">
        <v>298</v>
      </c>
      <c r="B73" s="7" t="s">
        <v>297</v>
      </c>
      <c r="C73" s="3" t="s">
        <v>155</v>
      </c>
      <c r="D73" s="27"/>
      <c r="E73" s="27"/>
      <c r="F73" s="27"/>
      <c r="G73" s="27">
        <f>G74</f>
        <v>15</v>
      </c>
      <c r="H73" s="27">
        <f>H74</f>
        <v>15</v>
      </c>
      <c r="I73" s="27">
        <f>I74</f>
        <v>45</v>
      </c>
      <c r="J73" s="27"/>
      <c r="K73" s="141"/>
    </row>
    <row r="74" spans="1:12" x14ac:dyDescent="0.2">
      <c r="A74" s="48"/>
      <c r="B74" s="26" t="s">
        <v>240</v>
      </c>
      <c r="C74" s="3" t="s">
        <v>155</v>
      </c>
      <c r="D74" s="27"/>
      <c r="E74" s="27"/>
      <c r="F74" s="27"/>
      <c r="G74" s="27">
        <v>15</v>
      </c>
      <c r="H74" s="27">
        <v>15</v>
      </c>
      <c r="I74" s="27">
        <v>45</v>
      </c>
      <c r="J74" s="27"/>
      <c r="K74" s="141"/>
    </row>
    <row r="75" spans="1:12" x14ac:dyDescent="0.2">
      <c r="A75" s="48" t="s">
        <v>301</v>
      </c>
      <c r="B75" s="7" t="s">
        <v>81</v>
      </c>
      <c r="C75" s="3" t="s">
        <v>155</v>
      </c>
      <c r="D75" s="81">
        <f>D76+D77+D78</f>
        <v>35.381999999999998</v>
      </c>
      <c r="E75" s="81">
        <f t="shared" ref="E75:J75" si="7">E76+E77+E78</f>
        <v>6.43</v>
      </c>
      <c r="F75" s="81">
        <f t="shared" si="7"/>
        <v>16.026</v>
      </c>
      <c r="G75" s="81">
        <f t="shared" si="7"/>
        <v>204.05</v>
      </c>
      <c r="H75" s="81">
        <f t="shared" si="7"/>
        <v>173.95</v>
      </c>
      <c r="I75" s="81">
        <f t="shared" si="7"/>
        <v>135.4</v>
      </c>
      <c r="J75" s="81">
        <f t="shared" si="7"/>
        <v>189.6</v>
      </c>
      <c r="K75" s="141"/>
      <c r="L75" s="51"/>
    </row>
    <row r="76" spans="1:12" x14ac:dyDescent="0.2">
      <c r="A76" s="48"/>
      <c r="B76" s="26" t="s">
        <v>129</v>
      </c>
      <c r="C76" s="3" t="s">
        <v>155</v>
      </c>
      <c r="D76" s="81">
        <f>D82</f>
        <v>28.440999999999999</v>
      </c>
      <c r="E76" s="81">
        <f t="shared" ref="E76:J76" si="8">E82</f>
        <v>0</v>
      </c>
      <c r="F76" s="81">
        <f t="shared" si="8"/>
        <v>0</v>
      </c>
      <c r="G76" s="81">
        <f t="shared" si="8"/>
        <v>0</v>
      </c>
      <c r="H76" s="81">
        <f t="shared" si="8"/>
        <v>0</v>
      </c>
      <c r="I76" s="81">
        <f t="shared" si="8"/>
        <v>0</v>
      </c>
      <c r="J76" s="81">
        <f t="shared" si="8"/>
        <v>0</v>
      </c>
      <c r="K76" s="141"/>
      <c r="L76" s="51"/>
    </row>
    <row r="77" spans="1:12" x14ac:dyDescent="0.2">
      <c r="A77" s="48"/>
      <c r="B77" s="26" t="s">
        <v>127</v>
      </c>
      <c r="C77" s="3" t="s">
        <v>155</v>
      </c>
      <c r="D77" s="81">
        <f>D83+D88+D91+D93+D96</f>
        <v>5.5410000000000004</v>
      </c>
      <c r="E77" s="81">
        <f t="shared" ref="E77:J77" si="9">E83+E88+E91+E93+E96</f>
        <v>6.43</v>
      </c>
      <c r="F77" s="81">
        <f t="shared" si="9"/>
        <v>14.026</v>
      </c>
      <c r="G77" s="81">
        <f t="shared" si="9"/>
        <v>0</v>
      </c>
      <c r="H77" s="81">
        <f t="shared" si="9"/>
        <v>0</v>
      </c>
      <c r="I77" s="81">
        <f t="shared" si="9"/>
        <v>0</v>
      </c>
      <c r="J77" s="81">
        <f t="shared" si="9"/>
        <v>0</v>
      </c>
      <c r="K77" s="141"/>
    </row>
    <row r="78" spans="1:12" x14ac:dyDescent="0.2">
      <c r="A78" s="48"/>
      <c r="B78" s="26" t="s">
        <v>240</v>
      </c>
      <c r="C78" s="3" t="s">
        <v>155</v>
      </c>
      <c r="D78" s="81">
        <f>D80+D86+D89+D94+D97+D99+D101</f>
        <v>1.4</v>
      </c>
      <c r="E78" s="81">
        <f t="shared" ref="E78:J78" si="10">E80+E86+E89+E94+E97+E99+E101</f>
        <v>0</v>
      </c>
      <c r="F78" s="81">
        <f t="shared" si="10"/>
        <v>2</v>
      </c>
      <c r="G78" s="81">
        <f t="shared" si="10"/>
        <v>204.05</v>
      </c>
      <c r="H78" s="81">
        <f t="shared" si="10"/>
        <v>173.95</v>
      </c>
      <c r="I78" s="81">
        <f t="shared" si="10"/>
        <v>135.4</v>
      </c>
      <c r="J78" s="81">
        <f t="shared" si="10"/>
        <v>189.6</v>
      </c>
      <c r="K78" s="141"/>
    </row>
    <row r="79" spans="1:12" ht="25.5" x14ac:dyDescent="0.2">
      <c r="A79" s="48"/>
      <c r="B79" s="13" t="s">
        <v>302</v>
      </c>
      <c r="C79" s="3" t="s">
        <v>155</v>
      </c>
      <c r="D79" s="83"/>
      <c r="E79" s="81"/>
      <c r="F79" s="81"/>
      <c r="G79" s="81"/>
      <c r="H79" s="81"/>
      <c r="I79" s="81">
        <v>135.4</v>
      </c>
      <c r="J79" s="81">
        <v>189.6</v>
      </c>
      <c r="K79" s="141"/>
    </row>
    <row r="80" spans="1:12" x14ac:dyDescent="0.2">
      <c r="A80" s="48"/>
      <c r="B80" s="26" t="s">
        <v>240</v>
      </c>
      <c r="C80" s="3" t="s">
        <v>155</v>
      </c>
      <c r="D80" s="83"/>
      <c r="E80" s="81"/>
      <c r="F80" s="81"/>
      <c r="G80" s="81"/>
      <c r="H80" s="81"/>
      <c r="I80" s="81">
        <v>135.4</v>
      </c>
      <c r="J80" s="81">
        <v>189.6</v>
      </c>
      <c r="K80" s="141"/>
    </row>
    <row r="81" spans="1:11" ht="25.5" x14ac:dyDescent="0.2">
      <c r="A81" s="48"/>
      <c r="B81" s="37" t="s">
        <v>303</v>
      </c>
      <c r="C81" s="33" t="s">
        <v>155</v>
      </c>
      <c r="D81" s="83">
        <f>D83+D82</f>
        <v>29.785</v>
      </c>
      <c r="E81" s="81">
        <f>E83+E84</f>
        <v>6</v>
      </c>
      <c r="F81" s="95"/>
      <c r="G81" s="81"/>
      <c r="H81" s="81"/>
      <c r="I81" s="81"/>
      <c r="J81" s="79"/>
      <c r="K81" s="141"/>
    </row>
    <row r="82" spans="1:11" x14ac:dyDescent="0.2">
      <c r="A82" s="48"/>
      <c r="B82" s="86" t="s">
        <v>129</v>
      </c>
      <c r="C82" s="33" t="s">
        <v>155</v>
      </c>
      <c r="D82" s="83">
        <v>28.440999999999999</v>
      </c>
      <c r="E82" s="81"/>
      <c r="F82" s="95"/>
      <c r="G82" s="81"/>
      <c r="H82" s="81"/>
      <c r="I82" s="81"/>
      <c r="J82" s="79"/>
      <c r="K82" s="141"/>
    </row>
    <row r="83" spans="1:11" x14ac:dyDescent="0.2">
      <c r="A83" s="48"/>
      <c r="B83" s="86" t="s">
        <v>127</v>
      </c>
      <c r="C83" s="33" t="s">
        <v>155</v>
      </c>
      <c r="D83" s="83">
        <v>1.3440000000000001</v>
      </c>
      <c r="E83" s="81">
        <v>6</v>
      </c>
      <c r="F83" s="95"/>
      <c r="G83" s="81"/>
      <c r="H83" s="81"/>
      <c r="I83" s="81"/>
      <c r="J83" s="79"/>
      <c r="K83" s="141"/>
    </row>
    <row r="84" spans="1:11" x14ac:dyDescent="0.2">
      <c r="A84" s="48"/>
      <c r="B84" s="51"/>
      <c r="C84" s="51"/>
      <c r="D84" s="51"/>
      <c r="E84" s="81"/>
      <c r="F84" s="95"/>
      <c r="G84" s="81"/>
      <c r="H84" s="81"/>
      <c r="I84" s="81"/>
      <c r="J84" s="79"/>
      <c r="K84" s="141"/>
    </row>
    <row r="85" spans="1:11" ht="25.5" x14ac:dyDescent="0.2">
      <c r="A85" s="48"/>
      <c r="B85" s="37" t="s">
        <v>299</v>
      </c>
      <c r="C85" s="33" t="s">
        <v>155</v>
      </c>
      <c r="D85" s="83"/>
      <c r="E85" s="81"/>
      <c r="F85" s="81"/>
      <c r="G85" s="81">
        <f>G86</f>
        <v>28.1</v>
      </c>
      <c r="H85" s="81"/>
      <c r="I85" s="81"/>
      <c r="J85" s="79"/>
      <c r="K85" s="141"/>
    </row>
    <row r="86" spans="1:11" x14ac:dyDescent="0.2">
      <c r="A86" s="48"/>
      <c r="B86" s="86" t="s">
        <v>240</v>
      </c>
      <c r="C86" s="33" t="s">
        <v>155</v>
      </c>
      <c r="D86" s="83"/>
      <c r="E86" s="81"/>
      <c r="F86" s="81"/>
      <c r="G86" s="81">
        <v>28.1</v>
      </c>
      <c r="H86" s="81"/>
      <c r="I86" s="81"/>
      <c r="J86" s="79"/>
      <c r="K86" s="141"/>
    </row>
    <row r="87" spans="1:11" ht="38.25" x14ac:dyDescent="0.2">
      <c r="A87" s="48"/>
      <c r="B87" s="37" t="s">
        <v>103</v>
      </c>
      <c r="C87" s="33" t="s">
        <v>155</v>
      </c>
      <c r="D87" s="83">
        <f>D88+D89</f>
        <v>3.097</v>
      </c>
      <c r="E87" s="81"/>
      <c r="F87" s="81"/>
      <c r="G87" s="81"/>
      <c r="H87" s="81"/>
      <c r="I87" s="81"/>
      <c r="J87" s="81"/>
      <c r="K87" s="141"/>
    </row>
    <row r="88" spans="1:11" x14ac:dyDescent="0.2">
      <c r="A88" s="48"/>
      <c r="B88" s="86" t="s">
        <v>127</v>
      </c>
      <c r="C88" s="33" t="s">
        <v>155</v>
      </c>
      <c r="D88" s="83">
        <v>2.1970000000000001</v>
      </c>
      <c r="E88" s="81"/>
      <c r="F88" s="81"/>
      <c r="G88" s="81"/>
      <c r="H88" s="81"/>
      <c r="I88" s="81"/>
      <c r="J88" s="81"/>
      <c r="K88" s="141"/>
    </row>
    <row r="89" spans="1:11" x14ac:dyDescent="0.2">
      <c r="A89" s="48"/>
      <c r="B89" s="86" t="s">
        <v>240</v>
      </c>
      <c r="C89" s="33" t="s">
        <v>155</v>
      </c>
      <c r="D89" s="83">
        <v>0.9</v>
      </c>
      <c r="E89" s="81"/>
      <c r="F89" s="81"/>
      <c r="G89" s="81"/>
      <c r="H89" s="81"/>
      <c r="I89" s="81"/>
      <c r="J89" s="79"/>
      <c r="K89" s="141"/>
    </row>
    <row r="90" spans="1:11" ht="25.5" x14ac:dyDescent="0.2">
      <c r="A90" s="48"/>
      <c r="B90" s="37" t="s">
        <v>107</v>
      </c>
      <c r="C90" s="33" t="s">
        <v>155</v>
      </c>
      <c r="D90" s="83"/>
      <c r="E90" s="81"/>
      <c r="F90" s="81">
        <f>F91</f>
        <v>14.026</v>
      </c>
      <c r="G90" s="81"/>
      <c r="H90" s="81"/>
      <c r="I90" s="81"/>
      <c r="J90" s="79"/>
      <c r="K90" s="141"/>
    </row>
    <row r="91" spans="1:11" x14ac:dyDescent="0.2">
      <c r="A91" s="48"/>
      <c r="B91" s="86" t="s">
        <v>127</v>
      </c>
      <c r="C91" s="33" t="s">
        <v>155</v>
      </c>
      <c r="D91" s="83"/>
      <c r="E91" s="81"/>
      <c r="F91" s="81">
        <v>14.026</v>
      </c>
      <c r="G91" s="81"/>
      <c r="H91" s="81"/>
      <c r="I91" s="81"/>
      <c r="J91" s="79"/>
      <c r="K91" s="141"/>
    </row>
    <row r="92" spans="1:11" x14ac:dyDescent="0.2">
      <c r="A92" s="85"/>
      <c r="B92" s="37" t="s">
        <v>300</v>
      </c>
      <c r="C92" s="33" t="s">
        <v>155</v>
      </c>
      <c r="D92" s="83"/>
      <c r="E92" s="81">
        <f>E93+E94</f>
        <v>0.43</v>
      </c>
      <c r="F92" s="81">
        <f>F93+F94</f>
        <v>2</v>
      </c>
      <c r="G92" s="81">
        <f>G93+G94</f>
        <v>2</v>
      </c>
      <c r="H92" s="81"/>
      <c r="I92" s="81"/>
      <c r="J92" s="79"/>
      <c r="K92" s="141"/>
    </row>
    <row r="93" spans="1:11" x14ac:dyDescent="0.2">
      <c r="A93" s="85"/>
      <c r="B93" s="86" t="s">
        <v>127</v>
      </c>
      <c r="C93" s="33" t="s">
        <v>155</v>
      </c>
      <c r="D93" s="81"/>
      <c r="E93" s="81">
        <v>0.43</v>
      </c>
      <c r="F93" s="81"/>
      <c r="G93" s="81"/>
      <c r="H93" s="81"/>
      <c r="I93" s="81"/>
      <c r="J93" s="79"/>
      <c r="K93" s="141"/>
    </row>
    <row r="94" spans="1:11" x14ac:dyDescent="0.2">
      <c r="A94" s="85"/>
      <c r="B94" s="86" t="s">
        <v>240</v>
      </c>
      <c r="C94" s="33" t="s">
        <v>155</v>
      </c>
      <c r="D94" s="81"/>
      <c r="E94" s="81"/>
      <c r="F94" s="81">
        <v>2</v>
      </c>
      <c r="G94" s="81">
        <v>2</v>
      </c>
      <c r="H94" s="81"/>
      <c r="I94" s="81"/>
      <c r="J94" s="79"/>
      <c r="K94" s="141"/>
    </row>
    <row r="95" spans="1:11" ht="25.5" x14ac:dyDescent="0.2">
      <c r="A95" s="48"/>
      <c r="B95" s="37" t="s">
        <v>108</v>
      </c>
      <c r="C95" s="33" t="s">
        <v>155</v>
      </c>
      <c r="D95" s="81">
        <f>D96+D97</f>
        <v>2.5</v>
      </c>
      <c r="E95" s="81"/>
      <c r="F95" s="81"/>
      <c r="G95" s="81"/>
      <c r="H95" s="81"/>
      <c r="I95" s="81"/>
      <c r="J95" s="81"/>
      <c r="K95" s="141"/>
    </row>
    <row r="96" spans="1:11" x14ac:dyDescent="0.2">
      <c r="A96" s="48"/>
      <c r="B96" s="86" t="s">
        <v>127</v>
      </c>
      <c r="C96" s="33" t="s">
        <v>155</v>
      </c>
      <c r="D96" s="81">
        <v>2</v>
      </c>
      <c r="E96" s="81"/>
      <c r="F96" s="81"/>
      <c r="G96" s="81"/>
      <c r="H96" s="81"/>
      <c r="I96" s="81"/>
      <c r="J96" s="79"/>
      <c r="K96" s="141"/>
    </row>
    <row r="97" spans="1:11" x14ac:dyDescent="0.2">
      <c r="A97" s="48"/>
      <c r="B97" s="86" t="s">
        <v>240</v>
      </c>
      <c r="C97" s="33" t="s">
        <v>155</v>
      </c>
      <c r="D97" s="81">
        <v>0.5</v>
      </c>
      <c r="E97" s="81"/>
      <c r="F97" s="81"/>
      <c r="G97" s="81"/>
      <c r="H97" s="81"/>
      <c r="I97" s="81"/>
      <c r="J97" s="79"/>
      <c r="K97" s="141"/>
    </row>
    <row r="98" spans="1:11" ht="25.5" x14ac:dyDescent="0.2">
      <c r="A98" s="48"/>
      <c r="B98" s="37" t="s">
        <v>305</v>
      </c>
      <c r="C98" s="33" t="s">
        <v>155</v>
      </c>
      <c r="D98" s="81"/>
      <c r="E98" s="81"/>
      <c r="F98" s="81"/>
      <c r="G98" s="81">
        <f>G99</f>
        <v>123.75</v>
      </c>
      <c r="H98" s="81">
        <f>H99</f>
        <v>123.75</v>
      </c>
      <c r="I98" s="81"/>
      <c r="J98" s="79"/>
      <c r="K98" s="141"/>
    </row>
    <row r="99" spans="1:11" x14ac:dyDescent="0.2">
      <c r="A99" s="48"/>
      <c r="B99" s="86" t="s">
        <v>240</v>
      </c>
      <c r="C99" s="33" t="s">
        <v>155</v>
      </c>
      <c r="D99" s="81"/>
      <c r="E99" s="81"/>
      <c r="F99" s="81"/>
      <c r="G99" s="81">
        <v>123.75</v>
      </c>
      <c r="H99" s="81">
        <v>123.75</v>
      </c>
      <c r="I99" s="81"/>
      <c r="J99" s="79"/>
      <c r="K99" s="141"/>
    </row>
    <row r="100" spans="1:11" ht="25.5" x14ac:dyDescent="0.2">
      <c r="A100" s="48"/>
      <c r="B100" s="37" t="s">
        <v>306</v>
      </c>
      <c r="C100" s="33" t="s">
        <v>155</v>
      </c>
      <c r="D100" s="81"/>
      <c r="E100" s="81"/>
      <c r="F100" s="81"/>
      <c r="G100" s="81">
        <f>G101</f>
        <v>50.2</v>
      </c>
      <c r="H100" s="81">
        <f>H101</f>
        <v>50.2</v>
      </c>
      <c r="I100" s="81"/>
      <c r="J100" s="79"/>
      <c r="K100" s="141"/>
    </row>
    <row r="101" spans="1:11" x14ac:dyDescent="0.2">
      <c r="A101" s="48"/>
      <c r="B101" s="86" t="s">
        <v>240</v>
      </c>
      <c r="C101" s="33" t="s">
        <v>155</v>
      </c>
      <c r="D101" s="81"/>
      <c r="E101" s="81"/>
      <c r="F101" s="81"/>
      <c r="G101" s="81">
        <v>50.2</v>
      </c>
      <c r="H101" s="81">
        <v>50.2</v>
      </c>
      <c r="I101" s="81"/>
      <c r="J101" s="79"/>
      <c r="K101" s="141"/>
    </row>
    <row r="102" spans="1:11" ht="38.25" x14ac:dyDescent="0.2">
      <c r="A102" s="85" t="s">
        <v>304</v>
      </c>
      <c r="B102" s="36" t="s">
        <v>309</v>
      </c>
      <c r="C102" s="33" t="s">
        <v>155</v>
      </c>
      <c r="D102" s="81"/>
      <c r="E102" s="81"/>
      <c r="F102" s="81"/>
      <c r="G102" s="81">
        <f>G103</f>
        <v>11.15</v>
      </c>
      <c r="H102" s="81">
        <f>H103</f>
        <v>11.15</v>
      </c>
      <c r="I102" s="81"/>
      <c r="J102" s="79"/>
      <c r="K102" s="141"/>
    </row>
    <row r="103" spans="1:11" x14ac:dyDescent="0.2">
      <c r="A103" s="85"/>
      <c r="B103" s="86" t="s">
        <v>240</v>
      </c>
      <c r="C103" s="33" t="s">
        <v>155</v>
      </c>
      <c r="D103" s="81"/>
      <c r="E103" s="81"/>
      <c r="F103" s="81"/>
      <c r="G103" s="81">
        <v>11.15</v>
      </c>
      <c r="H103" s="81">
        <v>11.15</v>
      </c>
      <c r="I103" s="81"/>
      <c r="J103" s="79"/>
      <c r="K103" s="141"/>
    </row>
    <row r="104" spans="1:11" s="51" customFormat="1" ht="25.5" x14ac:dyDescent="0.2">
      <c r="A104" s="85" t="s">
        <v>307</v>
      </c>
      <c r="B104" s="52" t="s">
        <v>109</v>
      </c>
      <c r="C104" s="33" t="s">
        <v>155</v>
      </c>
      <c r="D104" s="82"/>
      <c r="E104" s="82"/>
      <c r="F104" s="82"/>
      <c r="G104" s="82">
        <f>G105</f>
        <v>225.33999999999997</v>
      </c>
      <c r="H104" s="82">
        <f>H105</f>
        <v>225.33999999999997</v>
      </c>
      <c r="I104" s="82">
        <f>I105</f>
        <v>225.34999999999997</v>
      </c>
      <c r="J104" s="82"/>
      <c r="K104" s="141"/>
    </row>
    <row r="105" spans="1:11" s="51" customFormat="1" x14ac:dyDescent="0.2">
      <c r="A105" s="48"/>
      <c r="B105" s="86" t="s">
        <v>240</v>
      </c>
      <c r="C105" s="33" t="s">
        <v>155</v>
      </c>
      <c r="D105" s="82"/>
      <c r="E105" s="82"/>
      <c r="F105" s="82"/>
      <c r="G105" s="82">
        <f>G107+G109</f>
        <v>225.33999999999997</v>
      </c>
      <c r="H105" s="82">
        <f>H107+H109</f>
        <v>225.33999999999997</v>
      </c>
      <c r="I105" s="82">
        <f>I107+I109</f>
        <v>225.34999999999997</v>
      </c>
      <c r="J105" s="82"/>
      <c r="K105" s="141"/>
    </row>
    <row r="106" spans="1:11" ht="25.5" x14ac:dyDescent="0.2">
      <c r="A106" s="48"/>
      <c r="B106" s="53" t="s">
        <v>311</v>
      </c>
      <c r="C106" s="33" t="s">
        <v>155</v>
      </c>
      <c r="D106" s="84"/>
      <c r="E106" s="81"/>
      <c r="F106" s="81"/>
      <c r="G106" s="81">
        <f>G107</f>
        <v>92.71</v>
      </c>
      <c r="H106" s="81">
        <f>H107</f>
        <v>92.71</v>
      </c>
      <c r="I106" s="81">
        <f>I107</f>
        <v>92.71</v>
      </c>
      <c r="J106" s="79"/>
      <c r="K106" s="141"/>
    </row>
    <row r="107" spans="1:11" x14ac:dyDescent="0.2">
      <c r="A107" s="48"/>
      <c r="B107" s="86" t="s">
        <v>240</v>
      </c>
      <c r="C107" s="33" t="s">
        <v>155</v>
      </c>
      <c r="D107" s="84"/>
      <c r="E107" s="81"/>
      <c r="F107" s="81"/>
      <c r="G107" s="81">
        <v>92.71</v>
      </c>
      <c r="H107" s="81">
        <v>92.71</v>
      </c>
      <c r="I107" s="81">
        <v>92.71</v>
      </c>
      <c r="J107" s="79"/>
      <c r="K107" s="141"/>
    </row>
    <row r="108" spans="1:11" ht="25.5" x14ac:dyDescent="0.2">
      <c r="A108" s="48"/>
      <c r="B108" s="53" t="s">
        <v>312</v>
      </c>
      <c r="C108" s="33" t="s">
        <v>155</v>
      </c>
      <c r="D108" s="84"/>
      <c r="E108" s="81"/>
      <c r="F108" s="81"/>
      <c r="G108" s="81">
        <f>G109</f>
        <v>132.63</v>
      </c>
      <c r="H108" s="81">
        <f>H109</f>
        <v>132.63</v>
      </c>
      <c r="I108" s="81">
        <f>I109</f>
        <v>132.63999999999999</v>
      </c>
      <c r="J108" s="79"/>
      <c r="K108" s="141"/>
    </row>
    <row r="109" spans="1:11" x14ac:dyDescent="0.2">
      <c r="A109" s="48"/>
      <c r="B109" s="86" t="s">
        <v>240</v>
      </c>
      <c r="C109" s="33" t="s">
        <v>155</v>
      </c>
      <c r="D109" s="84"/>
      <c r="E109" s="81"/>
      <c r="F109" s="81"/>
      <c r="G109" s="81">
        <v>132.63</v>
      </c>
      <c r="H109" s="81">
        <v>132.63</v>
      </c>
      <c r="I109" s="81">
        <v>132.63999999999999</v>
      </c>
      <c r="J109" s="79"/>
      <c r="K109" s="141"/>
    </row>
    <row r="110" spans="1:11" ht="25.5" x14ac:dyDescent="0.2">
      <c r="A110" s="48" t="s">
        <v>308</v>
      </c>
      <c r="B110" s="52" t="s">
        <v>313</v>
      </c>
      <c r="C110" s="3" t="s">
        <v>155</v>
      </c>
      <c r="D110" s="82"/>
      <c r="E110" s="81"/>
      <c r="F110" s="81"/>
      <c r="G110" s="81">
        <f>G111</f>
        <v>60</v>
      </c>
      <c r="H110" s="81">
        <f>H111</f>
        <v>60</v>
      </c>
      <c r="I110" s="81">
        <f>I111</f>
        <v>180</v>
      </c>
      <c r="J110" s="79"/>
      <c r="K110" s="141"/>
    </row>
    <row r="111" spans="1:11" x14ac:dyDescent="0.2">
      <c r="A111" s="48"/>
      <c r="B111" s="26" t="s">
        <v>240</v>
      </c>
      <c r="C111" s="3" t="s">
        <v>155</v>
      </c>
      <c r="D111" s="82"/>
      <c r="E111" s="81"/>
      <c r="F111" s="81"/>
      <c r="G111" s="81">
        <v>60</v>
      </c>
      <c r="H111" s="81">
        <v>60</v>
      </c>
      <c r="I111" s="81">
        <v>180</v>
      </c>
      <c r="J111" s="79"/>
      <c r="K111" s="141"/>
    </row>
    <row r="112" spans="1:11" x14ac:dyDescent="0.2">
      <c r="A112" s="48" t="s">
        <v>310</v>
      </c>
      <c r="B112" s="52" t="s">
        <v>314</v>
      </c>
      <c r="C112" s="3" t="s">
        <v>155</v>
      </c>
      <c r="D112" s="82"/>
      <c r="E112" s="81"/>
      <c r="F112" s="81"/>
      <c r="G112" s="81"/>
      <c r="H112" s="81"/>
      <c r="I112" s="81">
        <f>I113</f>
        <v>58.1</v>
      </c>
      <c r="J112" s="81">
        <f>J113</f>
        <v>87.18</v>
      </c>
      <c r="K112" s="141"/>
    </row>
    <row r="113" spans="1:11" x14ac:dyDescent="0.2">
      <c r="A113" s="48"/>
      <c r="B113" s="26" t="s">
        <v>240</v>
      </c>
      <c r="C113" s="3" t="s">
        <v>155</v>
      </c>
      <c r="D113" s="82"/>
      <c r="E113" s="81"/>
      <c r="F113" s="81"/>
      <c r="G113" s="81"/>
      <c r="H113" s="81"/>
      <c r="I113" s="81">
        <v>58.1</v>
      </c>
      <c r="J113" s="79">
        <v>87.18</v>
      </c>
      <c r="K113" s="141"/>
    </row>
    <row r="114" spans="1:11" ht="25.5" x14ac:dyDescent="0.2">
      <c r="A114" s="48" t="s">
        <v>318</v>
      </c>
      <c r="B114" s="52" t="s">
        <v>315</v>
      </c>
      <c r="C114" s="3" t="s">
        <v>155</v>
      </c>
      <c r="D114" s="82"/>
      <c r="E114" s="82">
        <f>E115+E116</f>
        <v>2</v>
      </c>
      <c r="F114" s="82"/>
      <c r="G114" s="82">
        <f>G115+G116</f>
        <v>9</v>
      </c>
      <c r="H114" s="82">
        <f>H115+H116</f>
        <v>2</v>
      </c>
      <c r="I114" s="82">
        <f>I115+I116</f>
        <v>6</v>
      </c>
      <c r="J114" s="82"/>
      <c r="K114" s="141"/>
    </row>
    <row r="115" spans="1:11" x14ac:dyDescent="0.2">
      <c r="A115" s="48"/>
      <c r="B115" s="26" t="s">
        <v>127</v>
      </c>
      <c r="C115" s="3" t="s">
        <v>155</v>
      </c>
      <c r="D115" s="82"/>
      <c r="E115" s="82">
        <f>E120</f>
        <v>2</v>
      </c>
      <c r="F115" s="82"/>
      <c r="G115" s="82">
        <f>G120</f>
        <v>0</v>
      </c>
      <c r="H115" s="82">
        <f>H120</f>
        <v>0</v>
      </c>
      <c r="I115" s="82">
        <f>I120</f>
        <v>0</v>
      </c>
      <c r="J115" s="82"/>
      <c r="K115" s="141"/>
    </row>
    <row r="116" spans="1:11" x14ac:dyDescent="0.2">
      <c r="A116" s="48"/>
      <c r="B116" s="26" t="s">
        <v>240</v>
      </c>
      <c r="C116" s="3" t="s">
        <v>155</v>
      </c>
      <c r="D116" s="82"/>
      <c r="E116" s="82">
        <f>E118+E121</f>
        <v>0</v>
      </c>
      <c r="F116" s="82"/>
      <c r="G116" s="82">
        <f>G118+G121</f>
        <v>9</v>
      </c>
      <c r="H116" s="82">
        <f>H118+H121</f>
        <v>2</v>
      </c>
      <c r="I116" s="82">
        <f>I118+I121</f>
        <v>6</v>
      </c>
      <c r="J116" s="82"/>
      <c r="K116" s="141"/>
    </row>
    <row r="117" spans="1:11" x14ac:dyDescent="0.2">
      <c r="A117" s="48"/>
      <c r="B117" s="53" t="s">
        <v>316</v>
      </c>
      <c r="C117" s="3" t="s">
        <v>155</v>
      </c>
      <c r="D117" s="84"/>
      <c r="E117" s="81"/>
      <c r="F117" s="81"/>
      <c r="G117" s="81">
        <f>G118</f>
        <v>2</v>
      </c>
      <c r="H117" s="81">
        <f>H118</f>
        <v>2</v>
      </c>
      <c r="I117" s="81">
        <f>I118</f>
        <v>6</v>
      </c>
      <c r="J117" s="79"/>
      <c r="K117" s="141"/>
    </row>
    <row r="118" spans="1:11" x14ac:dyDescent="0.2">
      <c r="A118" s="48"/>
      <c r="B118" s="26" t="s">
        <v>240</v>
      </c>
      <c r="C118" s="3" t="s">
        <v>155</v>
      </c>
      <c r="D118" s="84"/>
      <c r="E118" s="81"/>
      <c r="F118" s="81"/>
      <c r="G118" s="81">
        <v>2</v>
      </c>
      <c r="H118" s="81">
        <v>2</v>
      </c>
      <c r="I118" s="81">
        <v>6</v>
      </c>
      <c r="J118" s="79"/>
      <c r="K118" s="141"/>
    </row>
    <row r="119" spans="1:11" ht="25.5" x14ac:dyDescent="0.2">
      <c r="A119" s="48"/>
      <c r="B119" s="53" t="s">
        <v>317</v>
      </c>
      <c r="C119" s="3" t="s">
        <v>155</v>
      </c>
      <c r="D119" s="84"/>
      <c r="E119" s="82">
        <f>E120+E121</f>
        <v>2</v>
      </c>
      <c r="F119" s="82"/>
      <c r="G119" s="82">
        <f>G120+G121</f>
        <v>7</v>
      </c>
      <c r="H119" s="82"/>
      <c r="I119" s="82"/>
      <c r="J119" s="82"/>
      <c r="K119" s="141"/>
    </row>
    <row r="120" spans="1:11" x14ac:dyDescent="0.2">
      <c r="A120" s="48"/>
      <c r="B120" s="26" t="s">
        <v>127</v>
      </c>
      <c r="C120" s="3" t="s">
        <v>155</v>
      </c>
      <c r="D120" s="84"/>
      <c r="E120" s="81">
        <v>2</v>
      </c>
      <c r="F120" s="81"/>
      <c r="G120" s="81"/>
      <c r="H120" s="81"/>
      <c r="I120" s="81"/>
      <c r="J120" s="81"/>
      <c r="K120" s="141"/>
    </row>
    <row r="121" spans="1:11" x14ac:dyDescent="0.2">
      <c r="A121" s="48"/>
      <c r="B121" s="26" t="s">
        <v>240</v>
      </c>
      <c r="C121" s="3" t="s">
        <v>155</v>
      </c>
      <c r="D121" s="84"/>
      <c r="E121" s="81"/>
      <c r="F121" s="81"/>
      <c r="G121" s="81">
        <v>7</v>
      </c>
      <c r="H121" s="81"/>
      <c r="I121" s="81"/>
      <c r="J121" s="81"/>
      <c r="K121" s="141"/>
    </row>
    <row r="122" spans="1:11" ht="25.5" x14ac:dyDescent="0.2">
      <c r="A122" s="48" t="s">
        <v>319</v>
      </c>
      <c r="B122" s="52" t="s">
        <v>104</v>
      </c>
      <c r="C122" s="3" t="s">
        <v>155</v>
      </c>
      <c r="D122" s="82">
        <f>D123+D124</f>
        <v>0.56200000000000006</v>
      </c>
      <c r="E122" s="82"/>
      <c r="F122" s="82"/>
      <c r="G122" s="82">
        <f>G123+G124</f>
        <v>2.7</v>
      </c>
      <c r="H122" s="82">
        <f>H123+H124</f>
        <v>2.738</v>
      </c>
      <c r="I122" s="81"/>
      <c r="J122" s="79"/>
      <c r="K122" s="141"/>
    </row>
    <row r="123" spans="1:11" x14ac:dyDescent="0.2">
      <c r="A123" s="48"/>
      <c r="B123" s="86" t="s">
        <v>127</v>
      </c>
      <c r="C123" s="3" t="s">
        <v>155</v>
      </c>
      <c r="D123" s="82">
        <v>0.56200000000000006</v>
      </c>
      <c r="E123" s="81"/>
      <c r="F123" s="81"/>
      <c r="G123" s="81"/>
      <c r="H123" s="81"/>
      <c r="I123" s="81"/>
      <c r="J123" s="79"/>
      <c r="K123" s="141"/>
    </row>
    <row r="124" spans="1:11" x14ac:dyDescent="0.2">
      <c r="A124" s="48"/>
      <c r="B124" s="86" t="s">
        <v>240</v>
      </c>
      <c r="C124" s="3" t="s">
        <v>155</v>
      </c>
      <c r="D124" s="82"/>
      <c r="E124" s="81"/>
      <c r="F124" s="81"/>
      <c r="G124" s="81">
        <v>2.7</v>
      </c>
      <c r="H124" s="81">
        <v>2.738</v>
      </c>
      <c r="I124" s="81"/>
      <c r="J124" s="79"/>
      <c r="K124" s="141"/>
    </row>
    <row r="125" spans="1:11" ht="25.5" x14ac:dyDescent="0.2">
      <c r="A125" s="48" t="s">
        <v>320</v>
      </c>
      <c r="B125" s="52" t="s">
        <v>100</v>
      </c>
      <c r="C125" s="3" t="s">
        <v>155</v>
      </c>
      <c r="D125" s="82"/>
      <c r="E125" s="81">
        <f>E126</f>
        <v>2</v>
      </c>
      <c r="F125" s="81"/>
      <c r="G125" s="81"/>
      <c r="H125" s="81"/>
      <c r="I125" s="81"/>
      <c r="J125" s="79"/>
      <c r="K125" s="141"/>
    </row>
    <row r="126" spans="1:11" x14ac:dyDescent="0.2">
      <c r="A126" s="48"/>
      <c r="B126" s="86" t="s">
        <v>127</v>
      </c>
      <c r="C126" s="3" t="s">
        <v>155</v>
      </c>
      <c r="D126" s="82"/>
      <c r="E126" s="81">
        <v>2</v>
      </c>
      <c r="F126" s="81"/>
      <c r="G126" s="81"/>
      <c r="H126" s="81"/>
      <c r="I126" s="81"/>
      <c r="J126" s="79"/>
      <c r="K126" s="141"/>
    </row>
    <row r="127" spans="1:11" x14ac:dyDescent="0.2">
      <c r="A127" s="48" t="s">
        <v>321</v>
      </c>
      <c r="B127" s="52" t="s">
        <v>231</v>
      </c>
      <c r="C127" s="3" t="s">
        <v>155</v>
      </c>
      <c r="D127" s="81"/>
      <c r="E127" s="81">
        <f t="shared" ref="E127:J127" si="11">E128</f>
        <v>206.25</v>
      </c>
      <c r="F127" s="81">
        <f t="shared" si="11"/>
        <v>206.25</v>
      </c>
      <c r="G127" s="81">
        <f t="shared" si="11"/>
        <v>206.25</v>
      </c>
      <c r="H127" s="81">
        <f t="shared" si="11"/>
        <v>206.25</v>
      </c>
      <c r="I127" s="81">
        <f t="shared" si="11"/>
        <v>1031.25</v>
      </c>
      <c r="J127" s="81">
        <f t="shared" si="11"/>
        <v>1443.75</v>
      </c>
      <c r="K127" s="141"/>
    </row>
    <row r="128" spans="1:11" x14ac:dyDescent="0.2">
      <c r="A128" s="48"/>
      <c r="B128" s="86" t="s">
        <v>128</v>
      </c>
      <c r="C128" s="3" t="s">
        <v>155</v>
      </c>
      <c r="D128" s="82"/>
      <c r="E128" s="81">
        <v>206.25</v>
      </c>
      <c r="F128" s="81">
        <v>206.25</v>
      </c>
      <c r="G128" s="81">
        <v>206.25</v>
      </c>
      <c r="H128" s="81">
        <v>206.25</v>
      </c>
      <c r="I128" s="81">
        <v>1031.25</v>
      </c>
      <c r="J128" s="81">
        <v>1443.75</v>
      </c>
      <c r="K128" s="141"/>
    </row>
    <row r="129" spans="1:13" ht="51" x14ac:dyDescent="0.2">
      <c r="A129" s="48" t="s">
        <v>322</v>
      </c>
      <c r="B129" s="52" t="s">
        <v>110</v>
      </c>
      <c r="C129" s="3" t="s">
        <v>155</v>
      </c>
      <c r="D129" s="82">
        <f>D130</f>
        <v>0.5</v>
      </c>
      <c r="E129" s="82">
        <f>E130</f>
        <v>6.5</v>
      </c>
      <c r="F129" s="81"/>
      <c r="G129" s="81"/>
      <c r="H129" s="81"/>
      <c r="I129" s="81"/>
      <c r="J129" s="79"/>
      <c r="K129" s="141"/>
    </row>
    <row r="130" spans="1:13" x14ac:dyDescent="0.2">
      <c r="A130" s="48"/>
      <c r="B130" s="86" t="s">
        <v>127</v>
      </c>
      <c r="C130" s="3" t="s">
        <v>155</v>
      </c>
      <c r="D130" s="82">
        <v>0.5</v>
      </c>
      <c r="E130" s="81">
        <v>6.5</v>
      </c>
      <c r="F130" s="81"/>
      <c r="G130" s="81"/>
      <c r="H130" s="81"/>
      <c r="I130" s="81"/>
      <c r="J130" s="79"/>
      <c r="K130" s="141"/>
    </row>
    <row r="131" spans="1:13" x14ac:dyDescent="0.2">
      <c r="A131" s="48" t="s">
        <v>323</v>
      </c>
      <c r="B131" s="52" t="s">
        <v>324</v>
      </c>
      <c r="C131" s="3" t="s">
        <v>155</v>
      </c>
      <c r="D131" s="82"/>
      <c r="E131" s="81"/>
      <c r="F131" s="81"/>
      <c r="G131" s="81">
        <f>G132</f>
        <v>2.4</v>
      </c>
      <c r="H131" s="81">
        <f>H132</f>
        <v>2.4</v>
      </c>
      <c r="I131" s="81">
        <f>I132</f>
        <v>7.2</v>
      </c>
      <c r="J131" s="79"/>
      <c r="K131" s="141"/>
    </row>
    <row r="132" spans="1:13" x14ac:dyDescent="0.2">
      <c r="A132" s="48"/>
      <c r="B132" s="86" t="s">
        <v>240</v>
      </c>
      <c r="C132" s="3" t="s">
        <v>155</v>
      </c>
      <c r="D132" s="82"/>
      <c r="E132" s="81"/>
      <c r="F132" s="81"/>
      <c r="G132" s="81">
        <v>2.4</v>
      </c>
      <c r="H132" s="81">
        <v>2.4</v>
      </c>
      <c r="I132" s="81">
        <v>7.2</v>
      </c>
      <c r="J132" s="79"/>
      <c r="K132" s="141"/>
    </row>
    <row r="133" spans="1:13" ht="89.25" x14ac:dyDescent="0.2">
      <c r="A133" s="48" t="s">
        <v>325</v>
      </c>
      <c r="B133" s="52" t="s">
        <v>98</v>
      </c>
      <c r="C133" s="3" t="s">
        <v>155</v>
      </c>
      <c r="D133" s="82">
        <f>D134+D135</f>
        <v>0.70599999999999996</v>
      </c>
      <c r="E133" s="82">
        <f>E134+E135</f>
        <v>8.24</v>
      </c>
      <c r="F133" s="82">
        <f>F134+F135</f>
        <v>8.24</v>
      </c>
      <c r="G133" s="81">
        <f>G134+G135</f>
        <v>7.3</v>
      </c>
      <c r="H133" s="81"/>
      <c r="I133" s="81"/>
      <c r="J133" s="81"/>
      <c r="K133" s="141"/>
      <c r="L133" s="92"/>
      <c r="M133" s="51"/>
    </row>
    <row r="134" spans="1:13" x14ac:dyDescent="0.2">
      <c r="A134" s="48"/>
      <c r="B134" s="26" t="s">
        <v>127</v>
      </c>
      <c r="C134" s="3" t="s">
        <v>155</v>
      </c>
      <c r="D134" s="82">
        <v>0.70599999999999996</v>
      </c>
      <c r="E134" s="81">
        <v>0.1</v>
      </c>
      <c r="F134" s="81">
        <v>0.1</v>
      </c>
      <c r="G134" s="81"/>
      <c r="H134" s="81"/>
      <c r="I134" s="81"/>
      <c r="J134" s="81"/>
      <c r="K134" s="141"/>
    </row>
    <row r="135" spans="1:13" x14ac:dyDescent="0.2">
      <c r="A135" s="48"/>
      <c r="B135" s="26" t="s">
        <v>240</v>
      </c>
      <c r="C135" s="3" t="s">
        <v>155</v>
      </c>
      <c r="D135" s="82"/>
      <c r="E135" s="81">
        <v>8.14</v>
      </c>
      <c r="F135" s="81">
        <v>8.14</v>
      </c>
      <c r="G135" s="81">
        <v>7.3</v>
      </c>
      <c r="H135" s="81"/>
      <c r="I135" s="81"/>
      <c r="J135" s="81"/>
      <c r="K135" s="141"/>
    </row>
    <row r="136" spans="1:13" ht="38.25" customHeight="1" x14ac:dyDescent="0.2">
      <c r="A136" s="85" t="s">
        <v>326</v>
      </c>
      <c r="B136" s="102" t="s">
        <v>82</v>
      </c>
      <c r="C136" s="33" t="s">
        <v>155</v>
      </c>
      <c r="D136" s="152" t="s">
        <v>162</v>
      </c>
      <c r="E136" s="153"/>
      <c r="F136" s="153"/>
      <c r="G136" s="153"/>
      <c r="H136" s="153"/>
      <c r="I136" s="154"/>
      <c r="J136" s="81"/>
      <c r="K136" s="141"/>
    </row>
    <row r="137" spans="1:13" ht="25.5" x14ac:dyDescent="0.2">
      <c r="A137" s="48" t="s">
        <v>327</v>
      </c>
      <c r="B137" s="13" t="s">
        <v>338</v>
      </c>
      <c r="C137" s="3" t="s">
        <v>155</v>
      </c>
      <c r="D137" s="152" t="s">
        <v>162</v>
      </c>
      <c r="E137" s="153"/>
      <c r="F137" s="153"/>
      <c r="G137" s="153"/>
      <c r="H137" s="153"/>
      <c r="I137" s="154"/>
      <c r="J137" s="79"/>
      <c r="K137" s="142"/>
    </row>
    <row r="138" spans="1:13" x14ac:dyDescent="0.2">
      <c r="A138" s="48"/>
      <c r="B138" s="6" t="s">
        <v>131</v>
      </c>
      <c r="C138" s="5" t="s">
        <v>126</v>
      </c>
      <c r="D138" s="70">
        <f t="shared" ref="D138:J138" si="12">SUM(D139:D142)</f>
        <v>37.15</v>
      </c>
      <c r="E138" s="70">
        <f t="shared" si="12"/>
        <v>231.42000000000002</v>
      </c>
      <c r="F138" s="70">
        <f t="shared" si="12"/>
        <v>295.51600000000002</v>
      </c>
      <c r="G138" s="70">
        <f t="shared" si="12"/>
        <v>758.18999999999994</v>
      </c>
      <c r="H138" s="70">
        <f t="shared" si="12"/>
        <v>708.82799999999997</v>
      </c>
      <c r="I138" s="70">
        <f t="shared" si="12"/>
        <v>1718.3000000000002</v>
      </c>
      <c r="J138" s="70">
        <f t="shared" si="12"/>
        <v>1720.53</v>
      </c>
      <c r="K138" s="70">
        <f>SUM(D138:J138)</f>
        <v>5469.9340000000002</v>
      </c>
    </row>
    <row r="139" spans="1:13" x14ac:dyDescent="0.2">
      <c r="A139" s="48"/>
      <c r="B139" s="26" t="s">
        <v>129</v>
      </c>
      <c r="C139" s="3" t="s">
        <v>155</v>
      </c>
      <c r="D139" s="79">
        <f t="shared" ref="D139:J139" si="13">D76</f>
        <v>28.440999999999999</v>
      </c>
      <c r="E139" s="79">
        <f t="shared" si="13"/>
        <v>0</v>
      </c>
      <c r="F139" s="79">
        <f t="shared" si="13"/>
        <v>0</v>
      </c>
      <c r="G139" s="79">
        <f t="shared" si="13"/>
        <v>0</v>
      </c>
      <c r="H139" s="79">
        <f t="shared" si="13"/>
        <v>0</v>
      </c>
      <c r="I139" s="79">
        <f t="shared" si="13"/>
        <v>0</v>
      </c>
      <c r="J139" s="79">
        <f t="shared" si="13"/>
        <v>0</v>
      </c>
      <c r="K139" s="7"/>
    </row>
    <row r="140" spans="1:13" x14ac:dyDescent="0.2">
      <c r="A140" s="48"/>
      <c r="B140" s="26" t="s">
        <v>127</v>
      </c>
      <c r="C140" s="3" t="s">
        <v>155</v>
      </c>
      <c r="D140" s="79">
        <f t="shared" ref="D140:J140" si="14">D77+D115+D123+D126+D130+D134</f>
        <v>7.3090000000000011</v>
      </c>
      <c r="E140" s="79">
        <f t="shared" si="14"/>
        <v>17.03</v>
      </c>
      <c r="F140" s="79">
        <f t="shared" si="14"/>
        <v>14.125999999999999</v>
      </c>
      <c r="G140" s="79">
        <f t="shared" si="14"/>
        <v>0</v>
      </c>
      <c r="H140" s="79">
        <f t="shared" si="14"/>
        <v>0</v>
      </c>
      <c r="I140" s="79">
        <f t="shared" si="14"/>
        <v>0</v>
      </c>
      <c r="J140" s="79">
        <f t="shared" si="14"/>
        <v>0</v>
      </c>
      <c r="K140" s="7"/>
    </row>
    <row r="141" spans="1:13" x14ac:dyDescent="0.2">
      <c r="A141" s="48"/>
      <c r="B141" s="26" t="s">
        <v>128</v>
      </c>
      <c r="C141" s="3" t="s">
        <v>155</v>
      </c>
      <c r="D141" s="79">
        <f t="shared" ref="D141:J141" si="15">D128</f>
        <v>0</v>
      </c>
      <c r="E141" s="79">
        <f t="shared" si="15"/>
        <v>206.25</v>
      </c>
      <c r="F141" s="79">
        <f t="shared" si="15"/>
        <v>206.25</v>
      </c>
      <c r="G141" s="79">
        <f t="shared" si="15"/>
        <v>206.25</v>
      </c>
      <c r="H141" s="79">
        <f t="shared" si="15"/>
        <v>206.25</v>
      </c>
      <c r="I141" s="79">
        <f t="shared" si="15"/>
        <v>1031.25</v>
      </c>
      <c r="J141" s="79">
        <f t="shared" si="15"/>
        <v>1443.75</v>
      </c>
      <c r="K141" s="7"/>
    </row>
    <row r="142" spans="1:13" x14ac:dyDescent="0.2">
      <c r="A142" s="48"/>
      <c r="B142" s="26" t="s">
        <v>180</v>
      </c>
      <c r="C142" s="3" t="s">
        <v>126</v>
      </c>
      <c r="D142" s="79">
        <f t="shared" ref="D142:J142" si="16">D66+D68+D74+D78+D103+D105+D111+D113+D116+D124+D132+D135</f>
        <v>1.4</v>
      </c>
      <c r="E142" s="79">
        <f t="shared" si="16"/>
        <v>8.14</v>
      </c>
      <c r="F142" s="79">
        <f t="shared" si="16"/>
        <v>75.14</v>
      </c>
      <c r="G142" s="79">
        <f t="shared" si="16"/>
        <v>551.93999999999994</v>
      </c>
      <c r="H142" s="79">
        <f t="shared" si="16"/>
        <v>502.57799999999992</v>
      </c>
      <c r="I142" s="79">
        <f t="shared" si="16"/>
        <v>687.05000000000007</v>
      </c>
      <c r="J142" s="79">
        <f t="shared" si="16"/>
        <v>276.77999999999997</v>
      </c>
      <c r="K142" s="7"/>
    </row>
    <row r="143" spans="1:13" x14ac:dyDescent="0.2">
      <c r="A143" s="8" t="s">
        <v>134</v>
      </c>
      <c r="B143" s="9" t="s">
        <v>328</v>
      </c>
      <c r="C143" s="10"/>
      <c r="D143" s="8"/>
      <c r="E143" s="8"/>
      <c r="F143" s="8"/>
      <c r="G143" s="8"/>
      <c r="H143" s="8"/>
      <c r="I143" s="8"/>
      <c r="J143" s="8"/>
      <c r="K143" s="8"/>
      <c r="L143" s="51"/>
    </row>
    <row r="144" spans="1:13" x14ac:dyDescent="0.2">
      <c r="A144" s="3"/>
      <c r="B144" s="7" t="s">
        <v>207</v>
      </c>
      <c r="C144" s="3" t="s">
        <v>124</v>
      </c>
      <c r="D144" s="33">
        <v>7.7</v>
      </c>
      <c r="E144" s="33">
        <v>7.7</v>
      </c>
      <c r="F144" s="33">
        <v>7.51</v>
      </c>
      <c r="G144" s="33">
        <v>7.51</v>
      </c>
      <c r="H144" s="33">
        <v>7.51</v>
      </c>
      <c r="I144" s="33">
        <v>7.51</v>
      </c>
      <c r="J144" s="33">
        <v>7.51</v>
      </c>
      <c r="K144" s="149" t="s">
        <v>83</v>
      </c>
    </row>
    <row r="145" spans="1:12" ht="25.5" x14ac:dyDescent="0.2">
      <c r="A145" s="3"/>
      <c r="B145" s="7" t="s">
        <v>208</v>
      </c>
      <c r="C145" s="3" t="s">
        <v>124</v>
      </c>
      <c r="D145" s="33">
        <v>21.5</v>
      </c>
      <c r="E145" s="33">
        <v>21.5</v>
      </c>
      <c r="F145" s="33">
        <v>21.2</v>
      </c>
      <c r="G145" s="33">
        <v>20.8</v>
      </c>
      <c r="H145" s="33">
        <v>20.399999999999999</v>
      </c>
      <c r="I145" s="33">
        <v>20</v>
      </c>
      <c r="J145" s="33">
        <v>20</v>
      </c>
      <c r="K145" s="150"/>
    </row>
    <row r="146" spans="1:12" ht="25.5" x14ac:dyDescent="0.2">
      <c r="A146" s="3"/>
      <c r="B146" s="7" t="s">
        <v>218</v>
      </c>
      <c r="C146" s="3" t="s">
        <v>124</v>
      </c>
      <c r="D146" s="33">
        <v>8.4</v>
      </c>
      <c r="E146" s="33">
        <v>7.66</v>
      </c>
      <c r="F146" s="33">
        <v>7.66</v>
      </c>
      <c r="G146" s="33">
        <v>7.66</v>
      </c>
      <c r="H146" s="33">
        <v>7.66</v>
      </c>
      <c r="I146" s="33">
        <v>7.66</v>
      </c>
      <c r="J146" s="33">
        <v>7.66</v>
      </c>
      <c r="K146" s="150"/>
    </row>
    <row r="147" spans="1:12" ht="51" x14ac:dyDescent="0.2">
      <c r="A147" s="48" t="s">
        <v>333</v>
      </c>
      <c r="B147" s="52" t="s">
        <v>329</v>
      </c>
      <c r="C147" s="3" t="s">
        <v>126</v>
      </c>
      <c r="D147" s="54"/>
      <c r="E147" s="36"/>
      <c r="F147" s="27"/>
      <c r="G147" s="33">
        <f>G148</f>
        <v>1.72</v>
      </c>
      <c r="H147" s="33">
        <f>H148</f>
        <v>1.72</v>
      </c>
      <c r="I147" s="33">
        <f>I148</f>
        <v>5.16</v>
      </c>
      <c r="J147" s="33"/>
      <c r="K147" s="150"/>
    </row>
    <row r="148" spans="1:12" x14ac:dyDescent="0.2">
      <c r="A148" s="48"/>
      <c r="B148" s="26" t="s">
        <v>240</v>
      </c>
      <c r="C148" s="3" t="s">
        <v>126</v>
      </c>
      <c r="D148" s="54"/>
      <c r="E148" s="36"/>
      <c r="F148" s="27"/>
      <c r="G148" s="33">
        <v>1.72</v>
      </c>
      <c r="H148" s="33">
        <v>1.72</v>
      </c>
      <c r="I148" s="33">
        <v>5.16</v>
      </c>
      <c r="J148" s="3"/>
      <c r="K148" s="150"/>
    </row>
    <row r="149" spans="1:12" ht="25.5" x14ac:dyDescent="0.2">
      <c r="A149" s="48" t="s">
        <v>334</v>
      </c>
      <c r="B149" s="52" t="s">
        <v>330</v>
      </c>
      <c r="C149" s="3" t="s">
        <v>126</v>
      </c>
      <c r="D149" s="54"/>
      <c r="E149" s="54"/>
      <c r="F149" s="54"/>
      <c r="G149" s="54">
        <f>G150</f>
        <v>0.8</v>
      </c>
      <c r="H149" s="27"/>
      <c r="I149" s="27"/>
      <c r="J149" s="3"/>
      <c r="K149" s="150"/>
    </row>
    <row r="150" spans="1:12" x14ac:dyDescent="0.2">
      <c r="A150" s="48"/>
      <c r="B150" s="26" t="s">
        <v>240</v>
      </c>
      <c r="C150" s="3" t="s">
        <v>126</v>
      </c>
      <c r="D150" s="54"/>
      <c r="E150" s="54"/>
      <c r="F150" s="54"/>
      <c r="G150" s="54">
        <v>0.8</v>
      </c>
      <c r="H150" s="27"/>
      <c r="I150" s="27"/>
      <c r="J150" s="3"/>
      <c r="K150" s="150"/>
    </row>
    <row r="151" spans="1:12" ht="25.5" x14ac:dyDescent="0.2">
      <c r="A151" s="48" t="s">
        <v>335</v>
      </c>
      <c r="B151" s="52" t="s">
        <v>331</v>
      </c>
      <c r="C151" s="3" t="s">
        <v>126</v>
      </c>
      <c r="D151" s="54"/>
      <c r="E151" s="54"/>
      <c r="F151" s="54"/>
      <c r="G151" s="54">
        <f>G152</f>
        <v>0.38</v>
      </c>
      <c r="H151" s="27"/>
      <c r="I151" s="27"/>
      <c r="J151" s="3"/>
      <c r="K151" s="150"/>
    </row>
    <row r="152" spans="1:12" x14ac:dyDescent="0.2">
      <c r="A152" s="48"/>
      <c r="B152" s="26" t="s">
        <v>240</v>
      </c>
      <c r="C152" s="3" t="s">
        <v>126</v>
      </c>
      <c r="D152" s="54"/>
      <c r="E152" s="54"/>
      <c r="F152" s="54"/>
      <c r="G152" s="54">
        <v>0.38</v>
      </c>
      <c r="H152" s="27"/>
      <c r="I152" s="27"/>
      <c r="J152" s="3"/>
      <c r="K152" s="150"/>
    </row>
    <row r="153" spans="1:12" x14ac:dyDescent="0.2">
      <c r="A153" s="48" t="s">
        <v>336</v>
      </c>
      <c r="B153" s="52" t="s">
        <v>332</v>
      </c>
      <c r="C153" s="3" t="s">
        <v>126</v>
      </c>
      <c r="D153" s="54"/>
      <c r="E153" s="36"/>
      <c r="F153" s="36"/>
      <c r="G153" s="54">
        <f>G154</f>
        <v>1.04</v>
      </c>
      <c r="H153" s="54">
        <f>H154</f>
        <v>1.04</v>
      </c>
      <c r="I153" s="54">
        <f>I154</f>
        <v>3.12</v>
      </c>
      <c r="J153" s="3"/>
      <c r="K153" s="150"/>
    </row>
    <row r="154" spans="1:12" x14ac:dyDescent="0.2">
      <c r="A154" s="48"/>
      <c r="B154" s="26" t="s">
        <v>240</v>
      </c>
      <c r="C154" s="3" t="s">
        <v>126</v>
      </c>
      <c r="D154" s="67"/>
      <c r="E154" s="36"/>
      <c r="F154" s="36"/>
      <c r="G154" s="54">
        <v>1.04</v>
      </c>
      <c r="H154" s="54">
        <v>1.04</v>
      </c>
      <c r="I154" s="54">
        <v>3.12</v>
      </c>
      <c r="J154" s="3"/>
      <c r="K154" s="150"/>
    </row>
    <row r="155" spans="1:12" ht="51.75" customHeight="1" x14ac:dyDescent="0.2">
      <c r="A155" s="48" t="s">
        <v>337</v>
      </c>
      <c r="B155" s="13" t="s">
        <v>247</v>
      </c>
      <c r="C155" s="3" t="s">
        <v>126</v>
      </c>
      <c r="D155" s="166" t="s">
        <v>162</v>
      </c>
      <c r="E155" s="167"/>
      <c r="F155" s="56"/>
      <c r="G155" s="56"/>
      <c r="H155" s="56"/>
      <c r="I155" s="56"/>
      <c r="J155" s="3"/>
      <c r="K155" s="151"/>
    </row>
    <row r="156" spans="1:12" x14ac:dyDescent="0.2">
      <c r="A156" s="48"/>
      <c r="B156" s="6" t="s">
        <v>131</v>
      </c>
      <c r="C156" s="5" t="s">
        <v>126</v>
      </c>
      <c r="D156" s="55">
        <f>D157</f>
        <v>0</v>
      </c>
      <c r="E156" s="55">
        <f t="shared" ref="E156:J156" si="17">E157</f>
        <v>0</v>
      </c>
      <c r="F156" s="55">
        <f t="shared" si="17"/>
        <v>0</v>
      </c>
      <c r="G156" s="55">
        <f t="shared" si="17"/>
        <v>3.94</v>
      </c>
      <c r="H156" s="55">
        <f t="shared" si="17"/>
        <v>2.76</v>
      </c>
      <c r="I156" s="55">
        <f t="shared" si="17"/>
        <v>8.2800000000000011</v>
      </c>
      <c r="J156" s="55">
        <f t="shared" si="17"/>
        <v>0</v>
      </c>
      <c r="K156" s="55">
        <f>SUM(D156:J156)</f>
        <v>14.98</v>
      </c>
    </row>
    <row r="157" spans="1:12" x14ac:dyDescent="0.2">
      <c r="A157" s="3"/>
      <c r="B157" s="26" t="s">
        <v>180</v>
      </c>
      <c r="C157" s="3" t="s">
        <v>126</v>
      </c>
      <c r="D157" s="68">
        <f>D148+D150+D152+D154</f>
        <v>0</v>
      </c>
      <c r="E157" s="68">
        <f t="shared" ref="E157:J157" si="18">E148+E150+E152+E154</f>
        <v>0</v>
      </c>
      <c r="F157" s="68">
        <f t="shared" si="18"/>
        <v>0</v>
      </c>
      <c r="G157" s="68">
        <f t="shared" si="18"/>
        <v>3.94</v>
      </c>
      <c r="H157" s="68">
        <f t="shared" si="18"/>
        <v>2.76</v>
      </c>
      <c r="I157" s="68">
        <f t="shared" si="18"/>
        <v>8.2800000000000011</v>
      </c>
      <c r="J157" s="68">
        <f t="shared" si="18"/>
        <v>0</v>
      </c>
      <c r="K157" s="36"/>
    </row>
    <row r="158" spans="1:12" ht="18.75" customHeight="1" x14ac:dyDescent="0.2">
      <c r="A158" s="8" t="s">
        <v>135</v>
      </c>
      <c r="B158" s="120" t="s">
        <v>339</v>
      </c>
      <c r="C158" s="121"/>
      <c r="D158" s="121"/>
      <c r="E158" s="121"/>
      <c r="F158" s="121"/>
      <c r="G158" s="121"/>
      <c r="H158" s="121"/>
      <c r="I158" s="121"/>
      <c r="J158" s="121"/>
      <c r="K158" s="122"/>
      <c r="L158" s="51"/>
    </row>
    <row r="159" spans="1:12" x14ac:dyDescent="0.2">
      <c r="A159" s="3"/>
      <c r="B159" s="7" t="s">
        <v>196</v>
      </c>
      <c r="C159" s="3" t="s">
        <v>136</v>
      </c>
      <c r="D159" s="96">
        <v>108.923</v>
      </c>
      <c r="E159" s="96">
        <v>108.923</v>
      </c>
      <c r="F159" s="96">
        <v>108.923</v>
      </c>
      <c r="G159" s="96">
        <v>109.471</v>
      </c>
      <c r="H159" s="96">
        <v>109.471</v>
      </c>
      <c r="I159" s="14">
        <v>111</v>
      </c>
      <c r="J159" s="96">
        <v>112.371</v>
      </c>
      <c r="K159" s="140" t="s">
        <v>83</v>
      </c>
    </row>
    <row r="160" spans="1:12" ht="51" x14ac:dyDescent="0.2">
      <c r="A160" s="3"/>
      <c r="B160" s="7" t="s">
        <v>197</v>
      </c>
      <c r="C160" s="3" t="s">
        <v>124</v>
      </c>
      <c r="D160" s="96">
        <v>8</v>
      </c>
      <c r="E160" s="96">
        <v>7</v>
      </c>
      <c r="F160" s="96">
        <v>6</v>
      </c>
      <c r="G160" s="96">
        <v>5</v>
      </c>
      <c r="H160" s="96">
        <v>4</v>
      </c>
      <c r="I160" s="96">
        <v>3</v>
      </c>
      <c r="J160" s="96">
        <v>2</v>
      </c>
      <c r="K160" s="141"/>
    </row>
    <row r="161" spans="1:11" ht="25.5" x14ac:dyDescent="0.2">
      <c r="A161" s="48" t="s">
        <v>358</v>
      </c>
      <c r="B161" s="52" t="s">
        <v>340</v>
      </c>
      <c r="C161" s="3" t="s">
        <v>155</v>
      </c>
      <c r="D161" s="97"/>
      <c r="E161" s="98">
        <f>E162</f>
        <v>18.63</v>
      </c>
      <c r="F161" s="98">
        <f>F162</f>
        <v>18.63</v>
      </c>
      <c r="G161" s="98">
        <f>G162</f>
        <v>18.63</v>
      </c>
      <c r="H161" s="98">
        <f>H162</f>
        <v>18.63</v>
      </c>
      <c r="I161" s="98">
        <f>I162</f>
        <v>55.895000000000003</v>
      </c>
      <c r="J161" s="14"/>
      <c r="K161" s="141"/>
    </row>
    <row r="162" spans="1:11" x14ac:dyDescent="0.2">
      <c r="A162" s="48"/>
      <c r="B162" s="26" t="s">
        <v>240</v>
      </c>
      <c r="C162" s="3" t="s">
        <v>126</v>
      </c>
      <c r="D162" s="97"/>
      <c r="E162" s="98">
        <v>18.63</v>
      </c>
      <c r="F162" s="98">
        <v>18.63</v>
      </c>
      <c r="G162" s="98">
        <v>18.63</v>
      </c>
      <c r="H162" s="98">
        <v>18.63</v>
      </c>
      <c r="I162" s="98">
        <v>55.895000000000003</v>
      </c>
      <c r="J162" s="14"/>
      <c r="K162" s="141"/>
    </row>
    <row r="163" spans="1:11" ht="25.5" x14ac:dyDescent="0.2">
      <c r="A163" s="48" t="s">
        <v>359</v>
      </c>
      <c r="B163" s="52" t="s">
        <v>106</v>
      </c>
      <c r="C163" s="3" t="s">
        <v>155</v>
      </c>
      <c r="D163" s="97"/>
      <c r="E163" s="14">
        <f>E164+E165</f>
        <v>2.5</v>
      </c>
      <c r="F163" s="99">
        <f>F164+F165</f>
        <v>19.608000000000001</v>
      </c>
      <c r="G163" s="14"/>
      <c r="H163" s="14"/>
      <c r="I163" s="14"/>
      <c r="J163" s="14"/>
      <c r="K163" s="141"/>
    </row>
    <row r="164" spans="1:11" x14ac:dyDescent="0.2">
      <c r="A164" s="48"/>
      <c r="B164" s="26" t="s">
        <v>127</v>
      </c>
      <c r="C164" s="3" t="s">
        <v>126</v>
      </c>
      <c r="D164" s="97"/>
      <c r="E164" s="14">
        <v>2.5</v>
      </c>
      <c r="F164" s="14"/>
      <c r="G164" s="14"/>
      <c r="H164" s="14"/>
      <c r="I164" s="14"/>
      <c r="J164" s="14"/>
      <c r="K164" s="141"/>
    </row>
    <row r="165" spans="1:11" x14ac:dyDescent="0.2">
      <c r="A165" s="48"/>
      <c r="B165" s="26" t="s">
        <v>240</v>
      </c>
      <c r="C165" s="3" t="s">
        <v>126</v>
      </c>
      <c r="D165" s="97"/>
      <c r="E165" s="14"/>
      <c r="F165" s="99">
        <v>19.608000000000001</v>
      </c>
      <c r="G165" s="14"/>
      <c r="H165" s="14"/>
      <c r="I165" s="14"/>
      <c r="J165" s="14"/>
      <c r="K165" s="141"/>
    </row>
    <row r="166" spans="1:11" ht="25.5" x14ac:dyDescent="0.2">
      <c r="A166" s="48" t="s">
        <v>360</v>
      </c>
      <c r="B166" s="52" t="s">
        <v>341</v>
      </c>
      <c r="C166" s="3" t="s">
        <v>155</v>
      </c>
      <c r="D166" s="97"/>
      <c r="E166" s="98"/>
      <c r="F166" s="98"/>
      <c r="G166" s="98">
        <f>G167</f>
        <v>22.15</v>
      </c>
      <c r="H166" s="98">
        <f>H167</f>
        <v>22.15</v>
      </c>
      <c r="I166" s="98">
        <f>I167</f>
        <v>66.494</v>
      </c>
      <c r="J166" s="38"/>
      <c r="K166" s="141"/>
    </row>
    <row r="167" spans="1:11" x14ac:dyDescent="0.2">
      <c r="A167" s="48"/>
      <c r="B167" s="26" t="s">
        <v>240</v>
      </c>
      <c r="C167" s="3" t="s">
        <v>126</v>
      </c>
      <c r="D167" s="97"/>
      <c r="E167" s="98"/>
      <c r="F167" s="98"/>
      <c r="G167" s="98">
        <v>22.15</v>
      </c>
      <c r="H167" s="98">
        <v>22.15</v>
      </c>
      <c r="I167" s="98">
        <v>66.494</v>
      </c>
      <c r="J167" s="38"/>
      <c r="K167" s="141"/>
    </row>
    <row r="168" spans="1:11" x14ac:dyDescent="0.2">
      <c r="A168" s="48" t="s">
        <v>361</v>
      </c>
      <c r="B168" s="52" t="s">
        <v>342</v>
      </c>
      <c r="C168" s="3" t="s">
        <v>155</v>
      </c>
      <c r="D168" s="97">
        <f>D169</f>
        <v>0</v>
      </c>
      <c r="E168" s="97">
        <f t="shared" ref="E168:J168" si="19">E169</f>
        <v>0</v>
      </c>
      <c r="F168" s="97">
        <f t="shared" si="19"/>
        <v>0</v>
      </c>
      <c r="G168" s="97">
        <f t="shared" si="19"/>
        <v>81.385999999999996</v>
      </c>
      <c r="H168" s="97">
        <f t="shared" si="19"/>
        <v>45.1</v>
      </c>
      <c r="I168" s="97">
        <f t="shared" si="19"/>
        <v>77.8</v>
      </c>
      <c r="J168" s="97">
        <f t="shared" si="19"/>
        <v>224.2</v>
      </c>
      <c r="K168" s="141"/>
    </row>
    <row r="169" spans="1:11" x14ac:dyDescent="0.2">
      <c r="A169" s="48"/>
      <c r="B169" s="26" t="s">
        <v>240</v>
      </c>
      <c r="C169" s="3" t="s">
        <v>126</v>
      </c>
      <c r="D169" s="97">
        <f>D171+D173+D175+D177+D179+D181+D183+D185+D187+D189+D191+D193+D195+D197+D199</f>
        <v>0</v>
      </c>
      <c r="E169" s="97">
        <f t="shared" ref="E169:J169" si="20">E171+E173+E175+E177+E179+E181+E183+E185+E187+E189+E191+E193+E195+E197+E199</f>
        <v>0</v>
      </c>
      <c r="F169" s="97">
        <f t="shared" si="20"/>
        <v>0</v>
      </c>
      <c r="G169" s="97">
        <f t="shared" si="20"/>
        <v>81.385999999999996</v>
      </c>
      <c r="H169" s="97">
        <f t="shared" si="20"/>
        <v>45.1</v>
      </c>
      <c r="I169" s="97">
        <f t="shared" si="20"/>
        <v>77.8</v>
      </c>
      <c r="J169" s="97">
        <f t="shared" si="20"/>
        <v>224.2</v>
      </c>
      <c r="K169" s="141"/>
    </row>
    <row r="170" spans="1:11" x14ac:dyDescent="0.2">
      <c r="A170" s="48"/>
      <c r="B170" s="53" t="s">
        <v>343</v>
      </c>
      <c r="C170" s="3" t="s">
        <v>155</v>
      </c>
      <c r="D170" s="100"/>
      <c r="E170" s="98"/>
      <c r="F170" s="98"/>
      <c r="G170" s="98">
        <f>G171</f>
        <v>20.286000000000001</v>
      </c>
      <c r="H170" s="98"/>
      <c r="I170" s="98"/>
      <c r="J170" s="38"/>
      <c r="K170" s="141"/>
    </row>
    <row r="171" spans="1:11" x14ac:dyDescent="0.2">
      <c r="A171" s="48"/>
      <c r="B171" s="26" t="s">
        <v>240</v>
      </c>
      <c r="C171" s="3" t="s">
        <v>126</v>
      </c>
      <c r="D171" s="100"/>
      <c r="E171" s="98"/>
      <c r="F171" s="98"/>
      <c r="G171" s="98">
        <v>20.286000000000001</v>
      </c>
      <c r="H171" s="98"/>
      <c r="I171" s="98"/>
      <c r="J171" s="38"/>
      <c r="K171" s="141"/>
    </row>
    <row r="172" spans="1:11" x14ac:dyDescent="0.2">
      <c r="A172" s="48"/>
      <c r="B172" s="53" t="s">
        <v>344</v>
      </c>
      <c r="C172" s="3" t="s">
        <v>155</v>
      </c>
      <c r="D172" s="100"/>
      <c r="E172" s="98"/>
      <c r="F172" s="98"/>
      <c r="G172" s="101">
        <f>G173</f>
        <v>16</v>
      </c>
      <c r="H172" s="101"/>
      <c r="I172" s="101"/>
      <c r="J172" s="38"/>
      <c r="K172" s="141"/>
    </row>
    <row r="173" spans="1:11" x14ac:dyDescent="0.2">
      <c r="A173" s="48"/>
      <c r="B173" s="26" t="s">
        <v>240</v>
      </c>
      <c r="C173" s="3" t="s">
        <v>126</v>
      </c>
      <c r="D173" s="100"/>
      <c r="E173" s="98"/>
      <c r="F173" s="98"/>
      <c r="G173" s="101">
        <v>16</v>
      </c>
      <c r="H173" s="101"/>
      <c r="I173" s="101"/>
      <c r="J173" s="38"/>
      <c r="K173" s="141"/>
    </row>
    <row r="174" spans="1:11" x14ac:dyDescent="0.2">
      <c r="A174" s="48"/>
      <c r="B174" s="53" t="s">
        <v>345</v>
      </c>
      <c r="C174" s="3" t="s">
        <v>155</v>
      </c>
      <c r="D174" s="100"/>
      <c r="E174" s="98"/>
      <c r="F174" s="98"/>
      <c r="G174" s="101">
        <f>G175</f>
        <v>26.6</v>
      </c>
      <c r="H174" s="101">
        <f>H175</f>
        <v>26.6</v>
      </c>
      <c r="I174" s="101"/>
      <c r="J174" s="38"/>
      <c r="K174" s="141"/>
    </row>
    <row r="175" spans="1:11" x14ac:dyDescent="0.2">
      <c r="A175" s="48"/>
      <c r="B175" s="26" t="s">
        <v>240</v>
      </c>
      <c r="C175" s="3" t="s">
        <v>126</v>
      </c>
      <c r="D175" s="100"/>
      <c r="E175" s="98"/>
      <c r="F175" s="98"/>
      <c r="G175" s="101">
        <v>26.6</v>
      </c>
      <c r="H175" s="101">
        <v>26.6</v>
      </c>
      <c r="I175" s="101"/>
      <c r="J175" s="38"/>
      <c r="K175" s="141"/>
    </row>
    <row r="176" spans="1:11" x14ac:dyDescent="0.2">
      <c r="A176" s="48"/>
      <c r="B176" s="53" t="s">
        <v>346</v>
      </c>
      <c r="C176" s="3" t="s">
        <v>155</v>
      </c>
      <c r="D176" s="100"/>
      <c r="E176" s="98"/>
      <c r="F176" s="98"/>
      <c r="G176" s="101">
        <f>G177</f>
        <v>18.5</v>
      </c>
      <c r="H176" s="101">
        <f>H177</f>
        <v>18.5</v>
      </c>
      <c r="I176" s="101"/>
      <c r="J176" s="38"/>
      <c r="K176" s="141"/>
    </row>
    <row r="177" spans="1:11" x14ac:dyDescent="0.2">
      <c r="A177" s="48"/>
      <c r="B177" s="26" t="s">
        <v>240</v>
      </c>
      <c r="C177" s="3" t="s">
        <v>126</v>
      </c>
      <c r="D177" s="100"/>
      <c r="E177" s="98"/>
      <c r="F177" s="98"/>
      <c r="G177" s="101">
        <v>18.5</v>
      </c>
      <c r="H177" s="101">
        <v>18.5</v>
      </c>
      <c r="I177" s="101"/>
      <c r="J177" s="38"/>
      <c r="K177" s="141"/>
    </row>
    <row r="178" spans="1:11" x14ac:dyDescent="0.2">
      <c r="A178" s="48"/>
      <c r="B178" s="53" t="s">
        <v>347</v>
      </c>
      <c r="C178" s="3" t="s">
        <v>155</v>
      </c>
      <c r="D178" s="100"/>
      <c r="E178" s="98"/>
      <c r="F178" s="98"/>
      <c r="G178" s="101"/>
      <c r="H178" s="101"/>
      <c r="I178" s="101">
        <f>I179</f>
        <v>20</v>
      </c>
      <c r="J178" s="38"/>
      <c r="K178" s="141"/>
    </row>
    <row r="179" spans="1:11" x14ac:dyDescent="0.2">
      <c r="A179" s="48"/>
      <c r="B179" s="26" t="s">
        <v>240</v>
      </c>
      <c r="C179" s="3" t="s">
        <v>126</v>
      </c>
      <c r="D179" s="100"/>
      <c r="E179" s="98"/>
      <c r="F179" s="98"/>
      <c r="G179" s="101"/>
      <c r="H179" s="101"/>
      <c r="I179" s="101">
        <v>20</v>
      </c>
      <c r="J179" s="38"/>
      <c r="K179" s="141"/>
    </row>
    <row r="180" spans="1:11" x14ac:dyDescent="0.2">
      <c r="A180" s="48"/>
      <c r="B180" s="53" t="s">
        <v>348</v>
      </c>
      <c r="C180" s="3" t="s">
        <v>155</v>
      </c>
      <c r="D180" s="100"/>
      <c r="E180" s="98"/>
      <c r="F180" s="98"/>
      <c r="G180" s="101"/>
      <c r="H180" s="101"/>
      <c r="I180" s="101">
        <f>I181</f>
        <v>14</v>
      </c>
      <c r="J180" s="38"/>
      <c r="K180" s="141"/>
    </row>
    <row r="181" spans="1:11" x14ac:dyDescent="0.2">
      <c r="A181" s="48"/>
      <c r="B181" s="26" t="s">
        <v>240</v>
      </c>
      <c r="C181" s="3" t="s">
        <v>126</v>
      </c>
      <c r="D181" s="100"/>
      <c r="E181" s="98"/>
      <c r="F181" s="98"/>
      <c r="G181" s="101"/>
      <c r="H181" s="101"/>
      <c r="I181" s="101">
        <v>14</v>
      </c>
      <c r="J181" s="38"/>
      <c r="K181" s="141"/>
    </row>
    <row r="182" spans="1:11" x14ac:dyDescent="0.2">
      <c r="A182" s="48"/>
      <c r="B182" s="53" t="s">
        <v>349</v>
      </c>
      <c r="C182" s="3" t="s">
        <v>155</v>
      </c>
      <c r="D182" s="100"/>
      <c r="E182" s="98"/>
      <c r="F182" s="98"/>
      <c r="G182" s="101"/>
      <c r="H182" s="101"/>
      <c r="I182" s="101">
        <f>I183</f>
        <v>13</v>
      </c>
      <c r="J182" s="38"/>
      <c r="K182" s="141"/>
    </row>
    <row r="183" spans="1:11" x14ac:dyDescent="0.2">
      <c r="A183" s="48"/>
      <c r="B183" s="26" t="s">
        <v>240</v>
      </c>
      <c r="C183" s="3" t="s">
        <v>126</v>
      </c>
      <c r="D183" s="100"/>
      <c r="E183" s="98"/>
      <c r="F183" s="98"/>
      <c r="G183" s="101"/>
      <c r="H183" s="101"/>
      <c r="I183" s="101">
        <v>13</v>
      </c>
      <c r="J183" s="38"/>
      <c r="K183" s="141"/>
    </row>
    <row r="184" spans="1:11" x14ac:dyDescent="0.2">
      <c r="A184" s="48"/>
      <c r="B184" s="53" t="s">
        <v>350</v>
      </c>
      <c r="C184" s="3" t="s">
        <v>155</v>
      </c>
      <c r="D184" s="100"/>
      <c r="E184" s="98"/>
      <c r="F184" s="98"/>
      <c r="G184" s="101"/>
      <c r="H184" s="101"/>
      <c r="I184" s="101">
        <f>I185</f>
        <v>12</v>
      </c>
      <c r="J184" s="38"/>
      <c r="K184" s="141"/>
    </row>
    <row r="185" spans="1:11" x14ac:dyDescent="0.2">
      <c r="A185" s="48"/>
      <c r="B185" s="26" t="s">
        <v>240</v>
      </c>
      <c r="C185" s="3" t="s">
        <v>126</v>
      </c>
      <c r="D185" s="100"/>
      <c r="E185" s="98"/>
      <c r="F185" s="98"/>
      <c r="G185" s="101"/>
      <c r="H185" s="101"/>
      <c r="I185" s="101">
        <v>12</v>
      </c>
      <c r="J185" s="38"/>
      <c r="K185" s="141"/>
    </row>
    <row r="186" spans="1:11" x14ac:dyDescent="0.2">
      <c r="A186" s="48"/>
      <c r="B186" s="53" t="s">
        <v>351</v>
      </c>
      <c r="C186" s="3" t="s">
        <v>155</v>
      </c>
      <c r="D186" s="100"/>
      <c r="E186" s="98"/>
      <c r="F186" s="98"/>
      <c r="G186" s="101"/>
      <c r="H186" s="101"/>
      <c r="I186" s="101">
        <f>I187</f>
        <v>18.8</v>
      </c>
      <c r="J186" s="101">
        <f>J187</f>
        <v>28.2</v>
      </c>
      <c r="K186" s="141"/>
    </row>
    <row r="187" spans="1:11" x14ac:dyDescent="0.2">
      <c r="A187" s="48"/>
      <c r="B187" s="26" t="s">
        <v>240</v>
      </c>
      <c r="C187" s="3" t="s">
        <v>126</v>
      </c>
      <c r="D187" s="100"/>
      <c r="E187" s="98"/>
      <c r="F187" s="98"/>
      <c r="G187" s="101"/>
      <c r="H187" s="101"/>
      <c r="I187" s="101">
        <v>18.8</v>
      </c>
      <c r="J187" s="101">
        <v>28.2</v>
      </c>
      <c r="K187" s="141"/>
    </row>
    <row r="188" spans="1:11" x14ac:dyDescent="0.2">
      <c r="A188" s="48"/>
      <c r="B188" s="53" t="s">
        <v>352</v>
      </c>
      <c r="C188" s="3" t="s">
        <v>155</v>
      </c>
      <c r="D188" s="100"/>
      <c r="E188" s="98"/>
      <c r="F188" s="98"/>
      <c r="G188" s="101"/>
      <c r="H188" s="101"/>
      <c r="I188" s="101"/>
      <c r="J188" s="101">
        <f>J189</f>
        <v>24.5</v>
      </c>
      <c r="K188" s="141"/>
    </row>
    <row r="189" spans="1:11" x14ac:dyDescent="0.2">
      <c r="A189" s="48"/>
      <c r="B189" s="26" t="s">
        <v>240</v>
      </c>
      <c r="C189" s="3" t="s">
        <v>126</v>
      </c>
      <c r="D189" s="100"/>
      <c r="E189" s="98"/>
      <c r="F189" s="98"/>
      <c r="G189" s="101"/>
      <c r="H189" s="101"/>
      <c r="I189" s="101"/>
      <c r="J189" s="101">
        <v>24.5</v>
      </c>
      <c r="K189" s="141"/>
    </row>
    <row r="190" spans="1:11" x14ac:dyDescent="0.2">
      <c r="A190" s="48"/>
      <c r="B190" s="53" t="s">
        <v>353</v>
      </c>
      <c r="C190" s="3" t="s">
        <v>155</v>
      </c>
      <c r="D190" s="100"/>
      <c r="E190" s="98"/>
      <c r="F190" s="98"/>
      <c r="G190" s="101"/>
      <c r="H190" s="101"/>
      <c r="I190" s="101"/>
      <c r="J190" s="101">
        <f>J191</f>
        <v>30</v>
      </c>
      <c r="K190" s="141"/>
    </row>
    <row r="191" spans="1:11" x14ac:dyDescent="0.2">
      <c r="A191" s="48"/>
      <c r="B191" s="26" t="s">
        <v>240</v>
      </c>
      <c r="C191" s="3" t="s">
        <v>126</v>
      </c>
      <c r="D191" s="100"/>
      <c r="E191" s="98"/>
      <c r="F191" s="98"/>
      <c r="G191" s="101"/>
      <c r="H191" s="101"/>
      <c r="I191" s="101"/>
      <c r="J191" s="101">
        <v>30</v>
      </c>
      <c r="K191" s="141"/>
    </row>
    <row r="192" spans="1:11" x14ac:dyDescent="0.2">
      <c r="A192" s="48"/>
      <c r="B192" s="53" t="s">
        <v>354</v>
      </c>
      <c r="C192" s="3" t="s">
        <v>155</v>
      </c>
      <c r="D192" s="100"/>
      <c r="E192" s="98"/>
      <c r="F192" s="98"/>
      <c r="G192" s="101"/>
      <c r="H192" s="101"/>
      <c r="I192" s="101"/>
      <c r="J192" s="101">
        <f>J193</f>
        <v>12.5</v>
      </c>
      <c r="K192" s="141"/>
    </row>
    <row r="193" spans="1:11" x14ac:dyDescent="0.2">
      <c r="A193" s="48"/>
      <c r="B193" s="26" t="s">
        <v>240</v>
      </c>
      <c r="C193" s="3" t="s">
        <v>126</v>
      </c>
      <c r="D193" s="100"/>
      <c r="E193" s="98"/>
      <c r="F193" s="98"/>
      <c r="G193" s="101"/>
      <c r="H193" s="101"/>
      <c r="I193" s="101"/>
      <c r="J193" s="101">
        <v>12.5</v>
      </c>
      <c r="K193" s="141"/>
    </row>
    <row r="194" spans="1:11" x14ac:dyDescent="0.2">
      <c r="A194" s="48"/>
      <c r="B194" s="53" t="s">
        <v>355</v>
      </c>
      <c r="C194" s="3" t="s">
        <v>155</v>
      </c>
      <c r="D194" s="100"/>
      <c r="E194" s="98"/>
      <c r="F194" s="98"/>
      <c r="G194" s="101"/>
      <c r="H194" s="101"/>
      <c r="I194" s="101"/>
      <c r="J194" s="101">
        <f>J195</f>
        <v>103</v>
      </c>
      <c r="K194" s="141"/>
    </row>
    <row r="195" spans="1:11" x14ac:dyDescent="0.2">
      <c r="A195" s="48"/>
      <c r="B195" s="26" t="s">
        <v>240</v>
      </c>
      <c r="C195" s="3" t="s">
        <v>126</v>
      </c>
      <c r="D195" s="100"/>
      <c r="E195" s="98"/>
      <c r="F195" s="98"/>
      <c r="G195" s="101"/>
      <c r="H195" s="101"/>
      <c r="I195" s="101"/>
      <c r="J195" s="101">
        <v>103</v>
      </c>
      <c r="K195" s="141"/>
    </row>
    <row r="196" spans="1:11" x14ac:dyDescent="0.2">
      <c r="A196" s="48"/>
      <c r="B196" s="53" t="s">
        <v>356</v>
      </c>
      <c r="C196" s="3" t="s">
        <v>155</v>
      </c>
      <c r="D196" s="100"/>
      <c r="E196" s="98"/>
      <c r="F196" s="98"/>
      <c r="G196" s="101"/>
      <c r="H196" s="101"/>
      <c r="I196" s="101"/>
      <c r="J196" s="101">
        <f>J197</f>
        <v>11</v>
      </c>
      <c r="K196" s="141"/>
    </row>
    <row r="197" spans="1:11" x14ac:dyDescent="0.2">
      <c r="A197" s="48"/>
      <c r="B197" s="26" t="s">
        <v>240</v>
      </c>
      <c r="C197" s="3" t="s">
        <v>126</v>
      </c>
      <c r="D197" s="100"/>
      <c r="E197" s="98"/>
      <c r="F197" s="98"/>
      <c r="G197" s="101"/>
      <c r="H197" s="101"/>
      <c r="I197" s="101"/>
      <c r="J197" s="101">
        <v>11</v>
      </c>
      <c r="K197" s="141"/>
    </row>
    <row r="198" spans="1:11" x14ac:dyDescent="0.2">
      <c r="A198" s="48"/>
      <c r="B198" s="53" t="s">
        <v>357</v>
      </c>
      <c r="C198" s="3" t="s">
        <v>155</v>
      </c>
      <c r="D198" s="100"/>
      <c r="E198" s="98"/>
      <c r="F198" s="98"/>
      <c r="G198" s="101"/>
      <c r="H198" s="101"/>
      <c r="I198" s="101"/>
      <c r="J198" s="101">
        <f>J199</f>
        <v>15</v>
      </c>
      <c r="K198" s="141"/>
    </row>
    <row r="199" spans="1:11" x14ac:dyDescent="0.2">
      <c r="A199" s="48"/>
      <c r="B199" s="26" t="s">
        <v>240</v>
      </c>
      <c r="C199" s="3" t="s">
        <v>126</v>
      </c>
      <c r="D199" s="100"/>
      <c r="E199" s="98"/>
      <c r="F199" s="98"/>
      <c r="G199" s="101"/>
      <c r="H199" s="101"/>
      <c r="I199" s="101"/>
      <c r="J199" s="101">
        <v>15</v>
      </c>
      <c r="K199" s="141"/>
    </row>
    <row r="200" spans="1:11" ht="25.5" x14ac:dyDescent="0.2">
      <c r="A200" s="48" t="s">
        <v>362</v>
      </c>
      <c r="B200" s="52" t="s">
        <v>376</v>
      </c>
      <c r="C200" s="3" t="s">
        <v>155</v>
      </c>
      <c r="D200" s="97"/>
      <c r="E200" s="98"/>
      <c r="F200" s="98"/>
      <c r="G200" s="101"/>
      <c r="H200" s="101"/>
      <c r="I200" s="101">
        <f>I201</f>
        <v>22</v>
      </c>
      <c r="J200" s="101">
        <f>J201</f>
        <v>76</v>
      </c>
      <c r="K200" s="141"/>
    </row>
    <row r="201" spans="1:11" x14ac:dyDescent="0.2">
      <c r="A201" s="48"/>
      <c r="B201" s="26" t="s">
        <v>240</v>
      </c>
      <c r="C201" s="3" t="s">
        <v>126</v>
      </c>
      <c r="D201" s="97"/>
      <c r="E201" s="98"/>
      <c r="F201" s="98"/>
      <c r="G201" s="101"/>
      <c r="H201" s="101"/>
      <c r="I201" s="101">
        <v>22</v>
      </c>
      <c r="J201" s="101">
        <v>76</v>
      </c>
      <c r="K201" s="141"/>
    </row>
    <row r="202" spans="1:11" x14ac:dyDescent="0.2">
      <c r="A202" s="48" t="s">
        <v>363</v>
      </c>
      <c r="B202" s="52" t="s">
        <v>377</v>
      </c>
      <c r="C202" s="3" t="s">
        <v>155</v>
      </c>
      <c r="D202" s="97"/>
      <c r="E202" s="98"/>
      <c r="F202" s="98"/>
      <c r="G202" s="101"/>
      <c r="H202" s="101"/>
      <c r="I202" s="101">
        <f>I203</f>
        <v>20</v>
      </c>
      <c r="J202" s="101">
        <f>J203</f>
        <v>72</v>
      </c>
      <c r="K202" s="141"/>
    </row>
    <row r="203" spans="1:11" x14ac:dyDescent="0.2">
      <c r="A203" s="48"/>
      <c r="B203" s="26" t="s">
        <v>240</v>
      </c>
      <c r="C203" s="3" t="s">
        <v>126</v>
      </c>
      <c r="D203" s="97"/>
      <c r="E203" s="98"/>
      <c r="F203" s="98"/>
      <c r="G203" s="101"/>
      <c r="H203" s="101"/>
      <c r="I203" s="101">
        <v>20</v>
      </c>
      <c r="J203" s="101">
        <v>72</v>
      </c>
      <c r="K203" s="141"/>
    </row>
    <row r="204" spans="1:11" x14ac:dyDescent="0.2">
      <c r="A204" s="48" t="s">
        <v>364</v>
      </c>
      <c r="B204" s="52" t="s">
        <v>378</v>
      </c>
      <c r="C204" s="3" t="s">
        <v>155</v>
      </c>
      <c r="D204" s="97"/>
      <c r="E204" s="98"/>
      <c r="F204" s="98"/>
      <c r="G204" s="101"/>
      <c r="H204" s="101"/>
      <c r="I204" s="101">
        <f>I205</f>
        <v>17.3</v>
      </c>
      <c r="J204" s="101">
        <f>J205</f>
        <v>60.58</v>
      </c>
      <c r="K204" s="141"/>
    </row>
    <row r="205" spans="1:11" x14ac:dyDescent="0.2">
      <c r="A205" s="48"/>
      <c r="B205" s="26" t="s">
        <v>240</v>
      </c>
      <c r="C205" s="3" t="s">
        <v>126</v>
      </c>
      <c r="D205" s="97"/>
      <c r="E205" s="98"/>
      <c r="F205" s="98"/>
      <c r="G205" s="101"/>
      <c r="H205" s="101"/>
      <c r="I205" s="101">
        <v>17.3</v>
      </c>
      <c r="J205" s="101">
        <v>60.58</v>
      </c>
      <c r="K205" s="141"/>
    </row>
    <row r="206" spans="1:11" x14ac:dyDescent="0.2">
      <c r="A206" s="48" t="s">
        <v>365</v>
      </c>
      <c r="B206" s="52" t="s">
        <v>379</v>
      </c>
      <c r="C206" s="3" t="s">
        <v>155</v>
      </c>
      <c r="D206" s="97"/>
      <c r="E206" s="98"/>
      <c r="F206" s="98"/>
      <c r="G206" s="101">
        <f>G207</f>
        <v>8</v>
      </c>
      <c r="H206" s="101">
        <f>H207</f>
        <v>8</v>
      </c>
      <c r="I206" s="101">
        <f>I207</f>
        <v>24</v>
      </c>
      <c r="J206" s="101"/>
      <c r="K206" s="141"/>
    </row>
    <row r="207" spans="1:11" x14ac:dyDescent="0.2">
      <c r="A207" s="48"/>
      <c r="B207" s="26" t="s">
        <v>240</v>
      </c>
      <c r="C207" s="3" t="s">
        <v>126</v>
      </c>
      <c r="D207" s="97"/>
      <c r="E207" s="98"/>
      <c r="F207" s="98"/>
      <c r="G207" s="101">
        <v>8</v>
      </c>
      <c r="H207" s="101">
        <v>8</v>
      </c>
      <c r="I207" s="101">
        <v>24</v>
      </c>
      <c r="J207" s="101"/>
      <c r="K207" s="141"/>
    </row>
    <row r="208" spans="1:11" ht="25.5" x14ac:dyDescent="0.2">
      <c r="A208" s="48" t="s">
        <v>366</v>
      </c>
      <c r="B208" s="52" t="s">
        <v>380</v>
      </c>
      <c r="C208" s="3" t="s">
        <v>155</v>
      </c>
      <c r="D208" s="97"/>
      <c r="E208" s="98"/>
      <c r="F208" s="98"/>
      <c r="G208" s="101"/>
      <c r="H208" s="101"/>
      <c r="I208" s="101"/>
      <c r="J208" s="101">
        <f>J209</f>
        <v>169.5</v>
      </c>
      <c r="K208" s="141"/>
    </row>
    <row r="209" spans="1:11" x14ac:dyDescent="0.2">
      <c r="A209" s="48"/>
      <c r="B209" s="26" t="s">
        <v>240</v>
      </c>
      <c r="C209" s="3" t="s">
        <v>126</v>
      </c>
      <c r="D209" s="97"/>
      <c r="E209" s="98"/>
      <c r="F209" s="98"/>
      <c r="G209" s="101"/>
      <c r="H209" s="101"/>
      <c r="I209" s="101"/>
      <c r="J209" s="101">
        <v>169.5</v>
      </c>
      <c r="K209" s="141"/>
    </row>
    <row r="210" spans="1:11" ht="25.5" x14ac:dyDescent="0.2">
      <c r="A210" s="48" t="s">
        <v>367</v>
      </c>
      <c r="B210" s="52" t="s">
        <v>381</v>
      </c>
      <c r="C210" s="3" t="s">
        <v>155</v>
      </c>
      <c r="D210" s="97"/>
      <c r="E210" s="98"/>
      <c r="F210" s="98"/>
      <c r="G210" s="101"/>
      <c r="H210" s="101"/>
      <c r="I210" s="101"/>
      <c r="J210" s="101">
        <f>J211</f>
        <v>92</v>
      </c>
      <c r="K210" s="141"/>
    </row>
    <row r="211" spans="1:11" x14ac:dyDescent="0.2">
      <c r="A211" s="48"/>
      <c r="B211" s="26" t="s">
        <v>240</v>
      </c>
      <c r="C211" s="3" t="s">
        <v>126</v>
      </c>
      <c r="D211" s="97"/>
      <c r="E211" s="98"/>
      <c r="F211" s="98"/>
      <c r="G211" s="101"/>
      <c r="H211" s="101"/>
      <c r="I211" s="101"/>
      <c r="J211" s="101">
        <v>92</v>
      </c>
      <c r="K211" s="141"/>
    </row>
    <row r="212" spans="1:11" x14ac:dyDescent="0.2">
      <c r="A212" s="48" t="s">
        <v>368</v>
      </c>
      <c r="B212" s="52" t="s">
        <v>382</v>
      </c>
      <c r="C212" s="3" t="s">
        <v>155</v>
      </c>
      <c r="D212" s="97"/>
      <c r="E212" s="98"/>
      <c r="F212" s="98"/>
      <c r="G212" s="98">
        <f>G213</f>
        <v>3.0270000000000001</v>
      </c>
      <c r="H212" s="98"/>
      <c r="I212" s="98"/>
      <c r="J212" s="98"/>
      <c r="K212" s="141"/>
    </row>
    <row r="213" spans="1:11" x14ac:dyDescent="0.2">
      <c r="A213" s="48"/>
      <c r="B213" s="26" t="s">
        <v>240</v>
      </c>
      <c r="C213" s="3" t="s">
        <v>126</v>
      </c>
      <c r="D213" s="97"/>
      <c r="E213" s="98"/>
      <c r="F213" s="98"/>
      <c r="G213" s="98">
        <v>3.0270000000000001</v>
      </c>
      <c r="H213" s="98"/>
      <c r="I213" s="98"/>
      <c r="J213" s="98"/>
      <c r="K213" s="141"/>
    </row>
    <row r="214" spans="1:11" x14ac:dyDescent="0.2">
      <c r="A214" s="48" t="s">
        <v>369</v>
      </c>
      <c r="B214" s="52" t="s">
        <v>383</v>
      </c>
      <c r="C214" s="3" t="s">
        <v>155</v>
      </c>
      <c r="D214" s="97"/>
      <c r="E214" s="98"/>
      <c r="F214" s="98"/>
      <c r="G214" s="98"/>
      <c r="H214" s="98">
        <f>H215</f>
        <v>12.3</v>
      </c>
      <c r="I214" s="98">
        <f>I215</f>
        <v>61.5</v>
      </c>
      <c r="J214" s="98">
        <f>J215</f>
        <v>86.2</v>
      </c>
      <c r="K214" s="141"/>
    </row>
    <row r="215" spans="1:11" x14ac:dyDescent="0.2">
      <c r="A215" s="48"/>
      <c r="B215" s="26" t="s">
        <v>240</v>
      </c>
      <c r="C215" s="3" t="s">
        <v>126</v>
      </c>
      <c r="D215" s="97"/>
      <c r="E215" s="98"/>
      <c r="F215" s="98"/>
      <c r="G215" s="98"/>
      <c r="H215" s="98">
        <v>12.3</v>
      </c>
      <c r="I215" s="98">
        <v>61.5</v>
      </c>
      <c r="J215" s="98">
        <v>86.2</v>
      </c>
      <c r="K215" s="141"/>
    </row>
    <row r="216" spans="1:11" ht="25.5" x14ac:dyDescent="0.2">
      <c r="A216" s="85" t="s">
        <v>370</v>
      </c>
      <c r="B216" s="52" t="s">
        <v>99</v>
      </c>
      <c r="C216" s="3" t="s">
        <v>155</v>
      </c>
      <c r="D216" s="97"/>
      <c r="E216" s="98">
        <f>E217</f>
        <v>3.5960000000000001</v>
      </c>
      <c r="F216" s="98"/>
      <c r="G216" s="101">
        <f>G218</f>
        <v>32</v>
      </c>
      <c r="H216" s="101">
        <f>H218</f>
        <v>32</v>
      </c>
      <c r="I216" s="101">
        <f>I218</f>
        <v>160.69999999999999</v>
      </c>
      <c r="J216" s="101">
        <f>J218</f>
        <v>225.3</v>
      </c>
      <c r="K216" s="141"/>
    </row>
    <row r="217" spans="1:11" x14ac:dyDescent="0.2">
      <c r="A217" s="85"/>
      <c r="B217" s="112" t="s">
        <v>127</v>
      </c>
      <c r="C217" s="3"/>
      <c r="D217" s="97"/>
      <c r="E217" s="98">
        <v>3.5960000000000001</v>
      </c>
      <c r="F217" s="98"/>
      <c r="G217" s="101"/>
      <c r="H217" s="101"/>
      <c r="I217" s="101"/>
      <c r="J217" s="101"/>
      <c r="K217" s="141"/>
    </row>
    <row r="218" spans="1:11" x14ac:dyDescent="0.2">
      <c r="A218" s="85"/>
      <c r="B218" s="86" t="s">
        <v>240</v>
      </c>
      <c r="C218" s="3" t="s">
        <v>126</v>
      </c>
      <c r="D218" s="97"/>
      <c r="E218" s="98"/>
      <c r="F218" s="98"/>
      <c r="G218" s="101">
        <v>32</v>
      </c>
      <c r="H218" s="101">
        <v>32</v>
      </c>
      <c r="I218" s="101">
        <v>160.69999999999999</v>
      </c>
      <c r="J218" s="101">
        <v>225.3</v>
      </c>
      <c r="K218" s="141"/>
    </row>
    <row r="219" spans="1:11" x14ac:dyDescent="0.2">
      <c r="A219" s="85" t="s">
        <v>371</v>
      </c>
      <c r="B219" s="52" t="s">
        <v>384</v>
      </c>
      <c r="C219" s="3" t="s">
        <v>155</v>
      </c>
      <c r="D219" s="97"/>
      <c r="E219" s="98"/>
      <c r="F219" s="98"/>
      <c r="G219" s="101"/>
      <c r="H219" s="101"/>
      <c r="I219" s="101">
        <f>I220</f>
        <v>1.82</v>
      </c>
      <c r="J219" s="38"/>
      <c r="K219" s="141"/>
    </row>
    <row r="220" spans="1:11" x14ac:dyDescent="0.2">
      <c r="A220" s="85"/>
      <c r="B220" s="86" t="s">
        <v>240</v>
      </c>
      <c r="C220" s="3" t="s">
        <v>126</v>
      </c>
      <c r="D220" s="97"/>
      <c r="E220" s="98"/>
      <c r="F220" s="98"/>
      <c r="G220" s="101"/>
      <c r="H220" s="101"/>
      <c r="I220" s="101">
        <v>1.82</v>
      </c>
      <c r="J220" s="38"/>
      <c r="K220" s="141"/>
    </row>
    <row r="221" spans="1:11" x14ac:dyDescent="0.2">
      <c r="A221" s="85" t="s">
        <v>372</v>
      </c>
      <c r="B221" s="52" t="s">
        <v>385</v>
      </c>
      <c r="C221" s="3" t="s">
        <v>155</v>
      </c>
      <c r="D221" s="97"/>
      <c r="E221" s="98"/>
      <c r="F221" s="98"/>
      <c r="G221" s="101"/>
      <c r="H221" s="101"/>
      <c r="I221" s="101"/>
      <c r="J221" s="101">
        <f>J222</f>
        <v>50</v>
      </c>
      <c r="K221" s="141"/>
    </row>
    <row r="222" spans="1:11" x14ac:dyDescent="0.2">
      <c r="A222" s="85"/>
      <c r="B222" s="86" t="s">
        <v>240</v>
      </c>
      <c r="C222" s="3" t="s">
        <v>126</v>
      </c>
      <c r="D222" s="97"/>
      <c r="E222" s="98"/>
      <c r="F222" s="98"/>
      <c r="G222" s="101"/>
      <c r="H222" s="101"/>
      <c r="I222" s="101"/>
      <c r="J222" s="101">
        <v>50</v>
      </c>
      <c r="K222" s="141"/>
    </row>
    <row r="223" spans="1:11" x14ac:dyDescent="0.2">
      <c r="A223" s="85" t="s">
        <v>373</v>
      </c>
      <c r="B223" s="52" t="s">
        <v>386</v>
      </c>
      <c r="C223" s="3" t="s">
        <v>155</v>
      </c>
      <c r="D223" s="97"/>
      <c r="E223" s="98"/>
      <c r="F223" s="98"/>
      <c r="G223" s="101"/>
      <c r="H223" s="101"/>
      <c r="I223" s="101"/>
      <c r="J223" s="101">
        <f>J224</f>
        <v>65</v>
      </c>
      <c r="K223" s="141"/>
    </row>
    <row r="224" spans="1:11" x14ac:dyDescent="0.2">
      <c r="A224" s="85"/>
      <c r="B224" s="86" t="s">
        <v>240</v>
      </c>
      <c r="C224" s="3" t="s">
        <v>126</v>
      </c>
      <c r="D224" s="97"/>
      <c r="E224" s="98"/>
      <c r="F224" s="98"/>
      <c r="G224" s="101"/>
      <c r="H224" s="101"/>
      <c r="I224" s="101"/>
      <c r="J224" s="101">
        <v>65</v>
      </c>
      <c r="K224" s="141"/>
    </row>
    <row r="225" spans="1:13" x14ac:dyDescent="0.2">
      <c r="A225" s="85" t="s">
        <v>374</v>
      </c>
      <c r="B225" s="52" t="s">
        <v>387</v>
      </c>
      <c r="C225" s="3" t="s">
        <v>155</v>
      </c>
      <c r="D225" s="97"/>
      <c r="E225" s="98"/>
      <c r="F225" s="98"/>
      <c r="G225" s="101">
        <f>G226</f>
        <v>15</v>
      </c>
      <c r="H225" s="101">
        <f>H226</f>
        <v>15</v>
      </c>
      <c r="I225" s="101">
        <f>I226</f>
        <v>15</v>
      </c>
      <c r="J225" s="101"/>
      <c r="K225" s="141"/>
    </row>
    <row r="226" spans="1:13" x14ac:dyDescent="0.2">
      <c r="A226" s="85"/>
      <c r="B226" s="86" t="s">
        <v>240</v>
      </c>
      <c r="C226" s="3" t="s">
        <v>126</v>
      </c>
      <c r="D226" s="97"/>
      <c r="E226" s="98"/>
      <c r="F226" s="98"/>
      <c r="G226" s="101">
        <v>15</v>
      </c>
      <c r="H226" s="101">
        <v>15</v>
      </c>
      <c r="I226" s="101">
        <v>15</v>
      </c>
      <c r="J226" s="101"/>
      <c r="K226" s="141"/>
    </row>
    <row r="227" spans="1:13" x14ac:dyDescent="0.2">
      <c r="A227" s="85" t="s">
        <v>375</v>
      </c>
      <c r="B227" s="52" t="s">
        <v>388</v>
      </c>
      <c r="C227" s="3" t="s">
        <v>155</v>
      </c>
      <c r="D227" s="97"/>
      <c r="E227" s="98"/>
      <c r="F227" s="98"/>
      <c r="G227" s="101">
        <f>G228</f>
        <v>7.5</v>
      </c>
      <c r="H227" s="101">
        <f>H228</f>
        <v>7.5</v>
      </c>
      <c r="I227" s="101"/>
      <c r="J227" s="101"/>
      <c r="K227" s="141"/>
    </row>
    <row r="228" spans="1:13" x14ac:dyDescent="0.2">
      <c r="A228" s="48"/>
      <c r="B228" s="26" t="s">
        <v>240</v>
      </c>
      <c r="C228" s="3" t="s">
        <v>126</v>
      </c>
      <c r="D228" s="97"/>
      <c r="E228" s="98"/>
      <c r="F228" s="98"/>
      <c r="G228" s="98">
        <v>7.5</v>
      </c>
      <c r="H228" s="98">
        <v>7.5</v>
      </c>
      <c r="I228" s="98"/>
      <c r="J228" s="38"/>
      <c r="K228" s="142"/>
    </row>
    <row r="229" spans="1:13" x14ac:dyDescent="0.2">
      <c r="A229" s="48"/>
      <c r="B229" s="6" t="s">
        <v>131</v>
      </c>
      <c r="C229" s="5" t="s">
        <v>126</v>
      </c>
      <c r="D229" s="70">
        <f t="shared" ref="D229:J229" si="21">SUM(D230:D231)</f>
        <v>0</v>
      </c>
      <c r="E229" s="70">
        <f t="shared" si="21"/>
        <v>24.725999999999999</v>
      </c>
      <c r="F229" s="70">
        <f t="shared" si="21"/>
        <v>38.238</v>
      </c>
      <c r="G229" s="70">
        <f t="shared" si="21"/>
        <v>187.69299999999998</v>
      </c>
      <c r="H229" s="70">
        <f t="shared" si="21"/>
        <v>160.68</v>
      </c>
      <c r="I229" s="70">
        <f t="shared" si="21"/>
        <v>522.50900000000001</v>
      </c>
      <c r="J229" s="70">
        <f t="shared" si="21"/>
        <v>1120.78</v>
      </c>
      <c r="K229" s="70">
        <f>SUM(D229:J229)</f>
        <v>2054.6260000000002</v>
      </c>
    </row>
    <row r="230" spans="1:13" x14ac:dyDescent="0.2">
      <c r="A230" s="48"/>
      <c r="B230" s="26" t="s">
        <v>127</v>
      </c>
      <c r="C230" s="3" t="s">
        <v>126</v>
      </c>
      <c r="D230" s="79">
        <f t="shared" ref="D230:J230" si="22">D164+D217</f>
        <v>0</v>
      </c>
      <c r="E230" s="79">
        <f t="shared" si="22"/>
        <v>6.0960000000000001</v>
      </c>
      <c r="F230" s="79">
        <f t="shared" si="22"/>
        <v>0</v>
      </c>
      <c r="G230" s="79">
        <f t="shared" si="22"/>
        <v>0</v>
      </c>
      <c r="H230" s="79">
        <f t="shared" si="22"/>
        <v>0</v>
      </c>
      <c r="I230" s="79">
        <f t="shared" si="22"/>
        <v>0</v>
      </c>
      <c r="J230" s="79">
        <f t="shared" si="22"/>
        <v>0</v>
      </c>
      <c r="K230" s="7"/>
    </row>
    <row r="231" spans="1:13" x14ac:dyDescent="0.2">
      <c r="A231" s="48"/>
      <c r="B231" s="26" t="s">
        <v>180</v>
      </c>
      <c r="C231" s="3" t="s">
        <v>126</v>
      </c>
      <c r="D231" s="79">
        <f t="shared" ref="D231:J231" si="23">D162+D165+D167+D169+D201+D203+D205+D207+D209+D211+D213+D215+D218+D220+D222+D224+D226+D228</f>
        <v>0</v>
      </c>
      <c r="E231" s="79">
        <f t="shared" si="23"/>
        <v>18.63</v>
      </c>
      <c r="F231" s="79">
        <f t="shared" si="23"/>
        <v>38.238</v>
      </c>
      <c r="G231" s="79">
        <f t="shared" si="23"/>
        <v>187.69299999999998</v>
      </c>
      <c r="H231" s="79">
        <f t="shared" si="23"/>
        <v>160.68</v>
      </c>
      <c r="I231" s="79">
        <f t="shared" si="23"/>
        <v>522.50900000000001</v>
      </c>
      <c r="J231" s="79">
        <f t="shared" si="23"/>
        <v>1120.78</v>
      </c>
      <c r="K231" s="7"/>
    </row>
    <row r="232" spans="1:13" ht="17.25" customHeight="1" x14ac:dyDescent="0.2">
      <c r="A232" s="137" t="s">
        <v>389</v>
      </c>
      <c r="B232" s="138"/>
      <c r="C232" s="138"/>
      <c r="D232" s="138"/>
      <c r="E232" s="138"/>
      <c r="F232" s="138"/>
      <c r="G232" s="138"/>
      <c r="H232" s="138"/>
      <c r="I232" s="138"/>
      <c r="J232" s="138"/>
      <c r="K232" s="139"/>
    </row>
    <row r="233" spans="1:13" x14ac:dyDescent="0.2">
      <c r="A233" s="8" t="s">
        <v>181</v>
      </c>
      <c r="B233" s="120" t="s">
        <v>392</v>
      </c>
      <c r="C233" s="121"/>
      <c r="D233" s="121"/>
      <c r="E233" s="121"/>
      <c r="F233" s="121"/>
      <c r="G233" s="121"/>
      <c r="H233" s="121"/>
      <c r="I233" s="121"/>
      <c r="J233" s="121"/>
      <c r="K233" s="122"/>
      <c r="L233" s="51"/>
      <c r="M233" s="51"/>
    </row>
    <row r="234" spans="1:13" x14ac:dyDescent="0.2">
      <c r="A234" s="48"/>
      <c r="B234" s="7" t="s">
        <v>194</v>
      </c>
      <c r="C234" s="3" t="s">
        <v>154</v>
      </c>
      <c r="D234" s="27">
        <v>76</v>
      </c>
      <c r="E234" s="27">
        <v>79</v>
      </c>
      <c r="F234" s="27">
        <v>83</v>
      </c>
      <c r="G234" s="27">
        <v>86</v>
      </c>
      <c r="H234" s="27">
        <v>90</v>
      </c>
      <c r="I234" s="27">
        <v>108</v>
      </c>
      <c r="J234" s="27">
        <v>133</v>
      </c>
      <c r="K234" s="140" t="s">
        <v>83</v>
      </c>
    </row>
    <row r="235" spans="1:13" ht="25.5" x14ac:dyDescent="0.2">
      <c r="A235" s="48"/>
      <c r="B235" s="7" t="s">
        <v>195</v>
      </c>
      <c r="C235" s="3" t="s">
        <v>154</v>
      </c>
      <c r="D235" s="27">
        <v>1</v>
      </c>
      <c r="E235" s="27">
        <v>1</v>
      </c>
      <c r="F235" s="27">
        <v>1</v>
      </c>
      <c r="G235" s="27">
        <v>3</v>
      </c>
      <c r="H235" s="27">
        <v>6</v>
      </c>
      <c r="I235" s="27">
        <v>8</v>
      </c>
      <c r="J235" s="27">
        <v>9</v>
      </c>
      <c r="K235" s="141"/>
    </row>
    <row r="236" spans="1:13" ht="25.5" x14ac:dyDescent="0.2">
      <c r="A236" s="48" t="s">
        <v>394</v>
      </c>
      <c r="B236" s="52" t="s">
        <v>112</v>
      </c>
      <c r="C236" s="33" t="s">
        <v>155</v>
      </c>
      <c r="D236" s="82">
        <f>SUM(D237:D238)</f>
        <v>1.081</v>
      </c>
      <c r="E236" s="82"/>
      <c r="F236" s="82"/>
      <c r="G236" s="82"/>
      <c r="H236" s="82"/>
      <c r="I236" s="82"/>
      <c r="J236" s="27"/>
      <c r="K236" s="141"/>
    </row>
    <row r="237" spans="1:13" x14ac:dyDescent="0.2">
      <c r="A237" s="48"/>
      <c r="B237" s="86" t="s">
        <v>127</v>
      </c>
      <c r="C237" s="33" t="s">
        <v>155</v>
      </c>
      <c r="D237" s="82">
        <v>1.081</v>
      </c>
      <c r="E237" s="81"/>
      <c r="F237" s="81"/>
      <c r="G237" s="81"/>
      <c r="H237" s="81"/>
      <c r="I237" s="81"/>
      <c r="J237" s="27"/>
      <c r="K237" s="141"/>
    </row>
    <row r="238" spans="1:13" x14ac:dyDescent="0.2">
      <c r="A238" s="48"/>
      <c r="B238" s="86" t="s">
        <v>240</v>
      </c>
      <c r="C238" s="33" t="s">
        <v>155</v>
      </c>
      <c r="D238" s="82"/>
      <c r="E238" s="81"/>
      <c r="F238" s="81"/>
      <c r="G238" s="81">
        <v>10</v>
      </c>
      <c r="H238" s="81">
        <v>10</v>
      </c>
      <c r="I238" s="81">
        <v>78.92</v>
      </c>
      <c r="J238" s="27"/>
      <c r="K238" s="141"/>
    </row>
    <row r="239" spans="1:13" x14ac:dyDescent="0.2">
      <c r="A239" s="48" t="s">
        <v>396</v>
      </c>
      <c r="B239" s="52" t="s">
        <v>111</v>
      </c>
      <c r="C239" s="33" t="s">
        <v>155</v>
      </c>
      <c r="D239" s="82">
        <f t="shared" ref="D239:J239" si="24">D240+D241+D242</f>
        <v>9.4499999999999993</v>
      </c>
      <c r="E239" s="82">
        <f t="shared" si="24"/>
        <v>9.3390000000000004</v>
      </c>
      <c r="F239" s="82">
        <f t="shared" si="24"/>
        <v>9.1210000000000004</v>
      </c>
      <c r="G239" s="82">
        <f t="shared" si="24"/>
        <v>3.089</v>
      </c>
      <c r="H239" s="82">
        <f t="shared" si="24"/>
        <v>10</v>
      </c>
      <c r="I239" s="82">
        <f t="shared" si="24"/>
        <v>60</v>
      </c>
      <c r="J239" s="82">
        <f t="shared" si="24"/>
        <v>59.9</v>
      </c>
      <c r="K239" s="141"/>
    </row>
    <row r="240" spans="1:13" x14ac:dyDescent="0.2">
      <c r="A240" s="48"/>
      <c r="B240" s="86" t="s">
        <v>129</v>
      </c>
      <c r="C240" s="33" t="s">
        <v>155</v>
      </c>
      <c r="D240" s="82">
        <v>4.1900000000000004</v>
      </c>
      <c r="E240" s="82">
        <v>3.9079999999999999</v>
      </c>
      <c r="F240" s="82"/>
      <c r="G240" s="82"/>
      <c r="H240" s="82"/>
      <c r="I240" s="82"/>
      <c r="J240" s="82"/>
      <c r="K240" s="141"/>
    </row>
    <row r="241" spans="1:11" x14ac:dyDescent="0.2">
      <c r="A241" s="48"/>
      <c r="B241" s="86" t="s">
        <v>127</v>
      </c>
      <c r="C241" s="33" t="s">
        <v>155</v>
      </c>
      <c r="D241" s="82">
        <v>0.05</v>
      </c>
      <c r="E241" s="82">
        <v>0.05</v>
      </c>
      <c r="F241" s="82">
        <v>0.05</v>
      </c>
      <c r="G241" s="82"/>
      <c r="H241" s="82"/>
      <c r="I241" s="82"/>
      <c r="J241" s="82"/>
      <c r="K241" s="141"/>
    </row>
    <row r="242" spans="1:11" x14ac:dyDescent="0.2">
      <c r="A242" s="48"/>
      <c r="B242" s="86" t="s">
        <v>240</v>
      </c>
      <c r="C242" s="33" t="s">
        <v>155</v>
      </c>
      <c r="D242" s="82">
        <v>5.21</v>
      </c>
      <c r="E242" s="82">
        <v>5.3810000000000002</v>
      </c>
      <c r="F242" s="82">
        <v>9.0709999999999997</v>
      </c>
      <c r="G242" s="82">
        <v>3.089</v>
      </c>
      <c r="H242" s="82">
        <v>10</v>
      </c>
      <c r="I242" s="82">
        <v>60</v>
      </c>
      <c r="J242" s="82">
        <v>59.9</v>
      </c>
      <c r="K242" s="141"/>
    </row>
    <row r="243" spans="1:11" x14ac:dyDescent="0.2">
      <c r="A243" s="85" t="s">
        <v>400</v>
      </c>
      <c r="B243" s="52" t="s">
        <v>198</v>
      </c>
      <c r="C243" s="3" t="s">
        <v>155</v>
      </c>
      <c r="D243" s="54"/>
      <c r="E243" s="27"/>
      <c r="F243" s="27"/>
      <c r="G243" s="27">
        <f>G244</f>
        <v>10.199999999999999</v>
      </c>
      <c r="H243" s="27"/>
      <c r="I243" s="27"/>
      <c r="J243" s="27"/>
      <c r="K243" s="141"/>
    </row>
    <row r="244" spans="1:11" x14ac:dyDescent="0.2">
      <c r="A244" s="85"/>
      <c r="B244" s="86" t="s">
        <v>240</v>
      </c>
      <c r="C244" s="3" t="s">
        <v>155</v>
      </c>
      <c r="D244" s="54"/>
      <c r="E244" s="27"/>
      <c r="F244" s="27"/>
      <c r="G244" s="27">
        <v>10.199999999999999</v>
      </c>
      <c r="H244" s="27"/>
      <c r="I244" s="27"/>
      <c r="J244" s="27"/>
      <c r="K244" s="141"/>
    </row>
    <row r="245" spans="1:11" x14ac:dyDescent="0.2">
      <c r="A245" s="85" t="s">
        <v>399</v>
      </c>
      <c r="B245" s="52" t="s">
        <v>199</v>
      </c>
      <c r="C245" s="3" t="s">
        <v>155</v>
      </c>
      <c r="D245" s="54"/>
      <c r="E245" s="27"/>
      <c r="F245" s="27"/>
      <c r="G245" s="27">
        <f>G246</f>
        <v>10</v>
      </c>
      <c r="H245" s="27">
        <f>H246</f>
        <v>12</v>
      </c>
      <c r="I245" s="27"/>
      <c r="J245" s="27"/>
      <c r="K245" s="141"/>
    </row>
    <row r="246" spans="1:11" x14ac:dyDescent="0.2">
      <c r="A246" s="85"/>
      <c r="B246" s="86" t="s">
        <v>240</v>
      </c>
      <c r="C246" s="3" t="s">
        <v>155</v>
      </c>
      <c r="D246" s="54"/>
      <c r="E246" s="27"/>
      <c r="F246" s="27"/>
      <c r="G246" s="27">
        <v>10</v>
      </c>
      <c r="H246" s="27">
        <v>12</v>
      </c>
      <c r="I246" s="27"/>
      <c r="J246" s="27"/>
      <c r="K246" s="141"/>
    </row>
    <row r="247" spans="1:11" ht="38.25" x14ac:dyDescent="0.2">
      <c r="A247" s="85" t="s">
        <v>395</v>
      </c>
      <c r="B247" s="52" t="s">
        <v>200</v>
      </c>
      <c r="C247" s="3" t="s">
        <v>155</v>
      </c>
      <c r="D247" s="54"/>
      <c r="E247" s="27"/>
      <c r="F247" s="27"/>
      <c r="G247" s="27">
        <f>G248</f>
        <v>5.8</v>
      </c>
      <c r="H247" s="27"/>
      <c r="I247" s="27"/>
      <c r="J247" s="27"/>
      <c r="K247" s="141"/>
    </row>
    <row r="248" spans="1:11" x14ac:dyDescent="0.2">
      <c r="A248" s="85"/>
      <c r="B248" s="86" t="s">
        <v>240</v>
      </c>
      <c r="C248" s="3" t="s">
        <v>155</v>
      </c>
      <c r="D248" s="54"/>
      <c r="E248" s="27"/>
      <c r="F248" s="27"/>
      <c r="G248" s="27">
        <v>5.8</v>
      </c>
      <c r="H248" s="27"/>
      <c r="I248" s="27"/>
      <c r="J248" s="27"/>
      <c r="K248" s="141"/>
    </row>
    <row r="249" spans="1:11" ht="25.5" x14ac:dyDescent="0.2">
      <c r="A249" s="85" t="s">
        <v>401</v>
      </c>
      <c r="B249" s="52" t="s">
        <v>201</v>
      </c>
      <c r="C249" s="3" t="s">
        <v>155</v>
      </c>
      <c r="D249" s="54"/>
      <c r="E249" s="27"/>
      <c r="F249" s="27"/>
      <c r="G249" s="27"/>
      <c r="H249" s="27"/>
      <c r="I249" s="27">
        <f>I250</f>
        <v>9.1</v>
      </c>
      <c r="J249" s="27"/>
      <c r="K249" s="141"/>
    </row>
    <row r="250" spans="1:11" x14ac:dyDescent="0.2">
      <c r="A250" s="85"/>
      <c r="B250" s="86" t="s">
        <v>240</v>
      </c>
      <c r="C250" s="3" t="s">
        <v>155</v>
      </c>
      <c r="D250" s="54"/>
      <c r="E250" s="27"/>
      <c r="F250" s="27"/>
      <c r="G250" s="27"/>
      <c r="H250" s="27"/>
      <c r="I250" s="27">
        <v>9.1</v>
      </c>
      <c r="J250" s="27"/>
      <c r="K250" s="141"/>
    </row>
    <row r="251" spans="1:11" ht="25.5" x14ac:dyDescent="0.2">
      <c r="A251" s="85" t="s">
        <v>398</v>
      </c>
      <c r="B251" s="52" t="s">
        <v>202</v>
      </c>
      <c r="C251" s="3" t="s">
        <v>155</v>
      </c>
      <c r="D251" s="54"/>
      <c r="E251" s="27"/>
      <c r="F251" s="27"/>
      <c r="G251" s="27"/>
      <c r="H251" s="27">
        <f>H252</f>
        <v>7.2</v>
      </c>
      <c r="I251" s="27"/>
      <c r="J251" s="27"/>
      <c r="K251" s="141"/>
    </row>
    <row r="252" spans="1:11" x14ac:dyDescent="0.2">
      <c r="A252" s="85"/>
      <c r="B252" s="26" t="s">
        <v>240</v>
      </c>
      <c r="C252" s="3" t="s">
        <v>155</v>
      </c>
      <c r="D252" s="54"/>
      <c r="E252" s="27"/>
      <c r="F252" s="27"/>
      <c r="G252" s="27"/>
      <c r="H252" s="27">
        <v>7.2</v>
      </c>
      <c r="I252" s="27"/>
      <c r="J252" s="27"/>
      <c r="K252" s="141"/>
    </row>
    <row r="253" spans="1:11" ht="25.5" x14ac:dyDescent="0.2">
      <c r="A253" s="85" t="s">
        <v>402</v>
      </c>
      <c r="B253" s="52" t="s">
        <v>203</v>
      </c>
      <c r="C253" s="3" t="s">
        <v>155</v>
      </c>
      <c r="D253" s="54"/>
      <c r="E253" s="27"/>
      <c r="F253" s="27"/>
      <c r="G253" s="27"/>
      <c r="H253" s="27"/>
      <c r="I253" s="27">
        <f>I254</f>
        <v>4.8</v>
      </c>
      <c r="J253" s="27"/>
      <c r="K253" s="141"/>
    </row>
    <row r="254" spans="1:11" x14ac:dyDescent="0.2">
      <c r="A254" s="85"/>
      <c r="B254" s="26" t="s">
        <v>240</v>
      </c>
      <c r="C254" s="3" t="s">
        <v>155</v>
      </c>
      <c r="D254" s="54"/>
      <c r="E254" s="27"/>
      <c r="F254" s="27"/>
      <c r="G254" s="27"/>
      <c r="H254" s="27"/>
      <c r="I254" s="27">
        <v>4.8</v>
      </c>
      <c r="J254" s="27"/>
      <c r="K254" s="141"/>
    </row>
    <row r="255" spans="1:11" x14ac:dyDescent="0.2">
      <c r="A255" s="85" t="s">
        <v>397</v>
      </c>
      <c r="B255" s="52" t="s">
        <v>204</v>
      </c>
      <c r="C255" s="3" t="s">
        <v>155</v>
      </c>
      <c r="D255" s="54"/>
      <c r="E255" s="27"/>
      <c r="F255" s="27"/>
      <c r="G255" s="27">
        <f>G256</f>
        <v>6</v>
      </c>
      <c r="H255" s="27">
        <f>H256</f>
        <v>6</v>
      </c>
      <c r="I255" s="27"/>
      <c r="J255" s="27"/>
      <c r="K255" s="141"/>
    </row>
    <row r="256" spans="1:11" x14ac:dyDescent="0.2">
      <c r="A256" s="85"/>
      <c r="B256" s="26" t="s">
        <v>240</v>
      </c>
      <c r="C256" s="3" t="s">
        <v>155</v>
      </c>
      <c r="D256" s="54"/>
      <c r="E256" s="27"/>
      <c r="F256" s="27"/>
      <c r="G256" s="27">
        <v>6</v>
      </c>
      <c r="H256" s="27">
        <v>6</v>
      </c>
      <c r="I256" s="27"/>
      <c r="J256" s="27"/>
      <c r="K256" s="141"/>
    </row>
    <row r="257" spans="1:13" x14ac:dyDescent="0.2">
      <c r="A257" s="85" t="s">
        <v>403</v>
      </c>
      <c r="B257" s="52" t="s">
        <v>393</v>
      </c>
      <c r="C257" s="3" t="s">
        <v>155</v>
      </c>
      <c r="D257" s="54"/>
      <c r="E257" s="27"/>
      <c r="F257" s="27"/>
      <c r="G257" s="27"/>
      <c r="H257" s="27"/>
      <c r="I257" s="27">
        <f>I258</f>
        <v>10</v>
      </c>
      <c r="J257" s="27"/>
      <c r="K257" s="141"/>
    </row>
    <row r="258" spans="1:13" x14ac:dyDescent="0.2">
      <c r="A258" s="85"/>
      <c r="B258" s="26" t="s">
        <v>240</v>
      </c>
      <c r="C258" s="3" t="s">
        <v>155</v>
      </c>
      <c r="D258" s="54"/>
      <c r="E258" s="27"/>
      <c r="F258" s="27"/>
      <c r="G258" s="27"/>
      <c r="H258" s="27"/>
      <c r="I258" s="27">
        <v>10</v>
      </c>
      <c r="J258" s="27"/>
      <c r="K258" s="141"/>
    </row>
    <row r="259" spans="1:13" ht="25.5" customHeight="1" x14ac:dyDescent="0.2">
      <c r="A259" s="85" t="s">
        <v>113</v>
      </c>
      <c r="B259" s="13" t="s">
        <v>246</v>
      </c>
      <c r="C259" s="3" t="s">
        <v>155</v>
      </c>
      <c r="D259" s="126" t="s">
        <v>114</v>
      </c>
      <c r="E259" s="127"/>
      <c r="F259" s="127"/>
      <c r="G259" s="161"/>
      <c r="H259" s="13"/>
      <c r="I259" s="13"/>
      <c r="J259" s="13"/>
      <c r="K259" s="142"/>
    </row>
    <row r="260" spans="1:13" x14ac:dyDescent="0.2">
      <c r="A260" s="3"/>
      <c r="B260" s="6" t="s">
        <v>131</v>
      </c>
      <c r="C260" s="5" t="s">
        <v>126</v>
      </c>
      <c r="D260" s="70">
        <f t="shared" ref="D260:J260" si="25">SUM(D261:D263)</f>
        <v>10.531000000000001</v>
      </c>
      <c r="E260" s="70">
        <f t="shared" si="25"/>
        <v>9.3390000000000004</v>
      </c>
      <c r="F260" s="70">
        <f t="shared" si="25"/>
        <v>9.1210000000000004</v>
      </c>
      <c r="G260" s="70">
        <f t="shared" si="25"/>
        <v>45.088999999999999</v>
      </c>
      <c r="H260" s="70">
        <f t="shared" si="25"/>
        <v>45.2</v>
      </c>
      <c r="I260" s="70">
        <f t="shared" si="25"/>
        <v>162.82</v>
      </c>
      <c r="J260" s="70">
        <f t="shared" si="25"/>
        <v>59.9</v>
      </c>
      <c r="K260" s="55">
        <f>SUM(D260:J260)</f>
        <v>342</v>
      </c>
    </row>
    <row r="261" spans="1:13" x14ac:dyDescent="0.2">
      <c r="A261" s="3"/>
      <c r="B261" s="86" t="s">
        <v>129</v>
      </c>
      <c r="C261" s="33" t="s">
        <v>155</v>
      </c>
      <c r="D261" s="81">
        <f t="shared" ref="D261:J261" si="26">D240</f>
        <v>4.1900000000000004</v>
      </c>
      <c r="E261" s="81">
        <f t="shared" si="26"/>
        <v>3.9079999999999999</v>
      </c>
      <c r="F261" s="81">
        <f t="shared" si="26"/>
        <v>0</v>
      </c>
      <c r="G261" s="81">
        <f t="shared" si="26"/>
        <v>0</v>
      </c>
      <c r="H261" s="81">
        <f t="shared" si="26"/>
        <v>0</v>
      </c>
      <c r="I261" s="81">
        <f t="shared" si="26"/>
        <v>0</v>
      </c>
      <c r="J261" s="81">
        <f t="shared" si="26"/>
        <v>0</v>
      </c>
      <c r="K261" s="7"/>
    </row>
    <row r="262" spans="1:13" x14ac:dyDescent="0.2">
      <c r="A262" s="3"/>
      <c r="B262" s="86" t="s">
        <v>127</v>
      </c>
      <c r="C262" s="33" t="s">
        <v>155</v>
      </c>
      <c r="D262" s="81">
        <f>D237+D241</f>
        <v>1.131</v>
      </c>
      <c r="E262" s="81">
        <f t="shared" ref="E262:J262" si="27">E237+E241</f>
        <v>0.05</v>
      </c>
      <c r="F262" s="81">
        <f t="shared" si="27"/>
        <v>0.05</v>
      </c>
      <c r="G262" s="81">
        <f t="shared" si="27"/>
        <v>0</v>
      </c>
      <c r="H262" s="81">
        <f t="shared" si="27"/>
        <v>0</v>
      </c>
      <c r="I262" s="81">
        <f t="shared" si="27"/>
        <v>0</v>
      </c>
      <c r="J262" s="81">
        <f t="shared" si="27"/>
        <v>0</v>
      </c>
      <c r="K262" s="7"/>
    </row>
    <row r="263" spans="1:13" x14ac:dyDescent="0.2">
      <c r="A263" s="3"/>
      <c r="B263" s="86" t="s">
        <v>180</v>
      </c>
      <c r="C263" s="33" t="s">
        <v>126</v>
      </c>
      <c r="D263" s="81">
        <f t="shared" ref="D263:J263" si="28">D238+D244+D246+D248+D250+D252+D254+D256+D258+D242</f>
        <v>5.21</v>
      </c>
      <c r="E263" s="81">
        <f t="shared" si="28"/>
        <v>5.3810000000000002</v>
      </c>
      <c r="F263" s="81">
        <f t="shared" si="28"/>
        <v>9.0709999999999997</v>
      </c>
      <c r="G263" s="81">
        <f t="shared" si="28"/>
        <v>45.088999999999999</v>
      </c>
      <c r="H263" s="81">
        <f t="shared" si="28"/>
        <v>45.2</v>
      </c>
      <c r="I263" s="81">
        <f t="shared" si="28"/>
        <v>162.82</v>
      </c>
      <c r="J263" s="81">
        <f t="shared" si="28"/>
        <v>59.9</v>
      </c>
      <c r="K263" s="40"/>
    </row>
    <row r="264" spans="1:13" x14ac:dyDescent="0.2">
      <c r="A264" s="8" t="s">
        <v>182</v>
      </c>
      <c r="B264" s="120" t="s">
        <v>404</v>
      </c>
      <c r="C264" s="121"/>
      <c r="D264" s="121"/>
      <c r="E264" s="121"/>
      <c r="F264" s="121"/>
      <c r="G264" s="121"/>
      <c r="H264" s="121"/>
      <c r="I264" s="121"/>
      <c r="J264" s="121"/>
      <c r="K264" s="122"/>
      <c r="L264" s="51"/>
      <c r="M264" s="51"/>
    </row>
    <row r="265" spans="1:13" x14ac:dyDescent="0.2">
      <c r="A265" s="3"/>
      <c r="B265" s="7" t="s">
        <v>58</v>
      </c>
      <c r="C265" s="3" t="s">
        <v>154</v>
      </c>
      <c r="D265" s="33">
        <v>2</v>
      </c>
      <c r="E265" s="33">
        <v>1</v>
      </c>
      <c r="F265" s="95">
        <v>1</v>
      </c>
      <c r="G265" s="95">
        <v>1</v>
      </c>
      <c r="H265" s="95">
        <v>1</v>
      </c>
      <c r="I265" s="95">
        <v>1</v>
      </c>
      <c r="J265" s="33">
        <v>0</v>
      </c>
      <c r="K265" s="140" t="s">
        <v>83</v>
      </c>
    </row>
    <row r="266" spans="1:13" x14ac:dyDescent="0.2">
      <c r="A266" s="3"/>
      <c r="B266" s="46" t="s">
        <v>216</v>
      </c>
      <c r="C266" s="47" t="s">
        <v>214</v>
      </c>
      <c r="D266" s="54">
        <v>7.0000000000000001E-3</v>
      </c>
      <c r="E266" s="54">
        <v>7.0000000000000001E-3</v>
      </c>
      <c r="F266" s="54">
        <v>7.0000000000000001E-3</v>
      </c>
      <c r="G266" s="54">
        <v>7.0000000000000001E-3</v>
      </c>
      <c r="H266" s="54">
        <v>7.0000000000000001E-3</v>
      </c>
      <c r="I266" s="54">
        <v>7.0000000000000001E-3</v>
      </c>
      <c r="J266" s="54">
        <v>7.0000000000000001E-3</v>
      </c>
      <c r="K266" s="141"/>
    </row>
    <row r="267" spans="1:13" x14ac:dyDescent="0.2">
      <c r="A267" s="3"/>
      <c r="B267" s="7" t="s">
        <v>221</v>
      </c>
      <c r="C267" s="3" t="s">
        <v>124</v>
      </c>
      <c r="D267" s="33">
        <v>56.2</v>
      </c>
      <c r="E267" s="33">
        <v>55.67</v>
      </c>
      <c r="F267" s="33">
        <v>55.12</v>
      </c>
      <c r="G267" s="33">
        <v>54.57</v>
      </c>
      <c r="H267" s="33">
        <v>54.02</v>
      </c>
      <c r="I267" s="33">
        <v>51.27</v>
      </c>
      <c r="J267" s="33">
        <v>47.4</v>
      </c>
      <c r="K267" s="141"/>
    </row>
    <row r="268" spans="1:13" ht="25.5" x14ac:dyDescent="0.2">
      <c r="A268" s="48" t="s">
        <v>407</v>
      </c>
      <c r="B268" s="52" t="s">
        <v>412</v>
      </c>
      <c r="C268" s="42" t="s">
        <v>155</v>
      </c>
      <c r="D268" s="91"/>
      <c r="E268" s="12"/>
      <c r="F268" s="12"/>
      <c r="G268" s="12">
        <f>G269</f>
        <v>539.9</v>
      </c>
      <c r="H268" s="12">
        <f>H269</f>
        <v>539.9</v>
      </c>
      <c r="I268" s="3"/>
      <c r="J268" s="3"/>
      <c r="K268" s="141"/>
    </row>
    <row r="269" spans="1:13" x14ac:dyDescent="0.2">
      <c r="A269" s="48"/>
      <c r="B269" s="26" t="s">
        <v>240</v>
      </c>
      <c r="C269" s="42" t="s">
        <v>155</v>
      </c>
      <c r="D269" s="91"/>
      <c r="E269" s="12"/>
      <c r="F269" s="12"/>
      <c r="G269" s="12">
        <f>G271+G273</f>
        <v>539.9</v>
      </c>
      <c r="H269" s="12">
        <f>H271+H273</f>
        <v>539.9</v>
      </c>
      <c r="I269" s="3"/>
      <c r="J269" s="3"/>
      <c r="K269" s="141"/>
    </row>
    <row r="270" spans="1:13" ht="25.5" x14ac:dyDescent="0.2">
      <c r="A270" s="48"/>
      <c r="B270" s="57" t="s">
        <v>405</v>
      </c>
      <c r="C270" s="42" t="s">
        <v>155</v>
      </c>
      <c r="D270" s="58"/>
      <c r="E270" s="12"/>
      <c r="F270" s="12"/>
      <c r="G270" s="27">
        <f>G271</f>
        <v>413</v>
      </c>
      <c r="H270" s="27">
        <f>H271</f>
        <v>413</v>
      </c>
      <c r="I270" s="3"/>
      <c r="J270" s="3"/>
      <c r="K270" s="141"/>
    </row>
    <row r="271" spans="1:13" x14ac:dyDescent="0.2">
      <c r="A271" s="48"/>
      <c r="B271" s="26" t="s">
        <v>240</v>
      </c>
      <c r="C271" s="42" t="s">
        <v>155</v>
      </c>
      <c r="D271" s="58"/>
      <c r="E271" s="12"/>
      <c r="F271" s="12"/>
      <c r="G271" s="27">
        <v>413</v>
      </c>
      <c r="H271" s="27">
        <v>413</v>
      </c>
      <c r="I271" s="3"/>
      <c r="J271" s="3"/>
      <c r="K271" s="141"/>
    </row>
    <row r="272" spans="1:13" ht="25.5" x14ac:dyDescent="0.2">
      <c r="A272" s="48"/>
      <c r="B272" s="57" t="s">
        <v>406</v>
      </c>
      <c r="C272" s="42" t="s">
        <v>155</v>
      </c>
      <c r="D272" s="58"/>
      <c r="E272" s="12"/>
      <c r="F272" s="12"/>
      <c r="G272" s="27">
        <f>G273</f>
        <v>126.9</v>
      </c>
      <c r="H272" s="27">
        <f>H273</f>
        <v>126.9</v>
      </c>
      <c r="I272" s="3"/>
      <c r="J272" s="3"/>
      <c r="K272" s="141"/>
    </row>
    <row r="273" spans="1:11" x14ac:dyDescent="0.2">
      <c r="A273" s="48"/>
      <c r="B273" s="26" t="s">
        <v>240</v>
      </c>
      <c r="C273" s="42" t="s">
        <v>155</v>
      </c>
      <c r="D273" s="58"/>
      <c r="E273" s="12"/>
      <c r="F273" s="12"/>
      <c r="G273" s="27">
        <v>126.9</v>
      </c>
      <c r="H273" s="27">
        <v>126.9</v>
      </c>
      <c r="I273" s="3"/>
      <c r="J273" s="3"/>
      <c r="K273" s="141"/>
    </row>
    <row r="274" spans="1:11" ht="25.5" x14ac:dyDescent="0.2">
      <c r="A274" s="48" t="s">
        <v>408</v>
      </c>
      <c r="B274" s="52" t="s">
        <v>413</v>
      </c>
      <c r="C274" s="42" t="s">
        <v>155</v>
      </c>
      <c r="D274" s="91"/>
      <c r="E274" s="27">
        <f t="shared" ref="E274:J274" si="29">E275</f>
        <v>21.5</v>
      </c>
      <c r="F274" s="27">
        <f t="shared" si="29"/>
        <v>21.5</v>
      </c>
      <c r="G274" s="27">
        <f t="shared" si="29"/>
        <v>36</v>
      </c>
      <c r="H274" s="27">
        <f t="shared" si="29"/>
        <v>36</v>
      </c>
      <c r="I274" s="27">
        <f t="shared" si="29"/>
        <v>180.3</v>
      </c>
      <c r="J274" s="27">
        <f t="shared" si="29"/>
        <v>166.7</v>
      </c>
      <c r="K274" s="141"/>
    </row>
    <row r="275" spans="1:11" x14ac:dyDescent="0.2">
      <c r="A275" s="48"/>
      <c r="B275" s="26" t="s">
        <v>240</v>
      </c>
      <c r="C275" s="42" t="s">
        <v>155</v>
      </c>
      <c r="D275" s="91"/>
      <c r="E275" s="27">
        <f t="shared" ref="E275:J275" si="30">E277+E279</f>
        <v>21.5</v>
      </c>
      <c r="F275" s="27">
        <f t="shared" si="30"/>
        <v>21.5</v>
      </c>
      <c r="G275" s="27">
        <f t="shared" si="30"/>
        <v>36</v>
      </c>
      <c r="H275" s="27">
        <f t="shared" si="30"/>
        <v>36</v>
      </c>
      <c r="I275" s="27">
        <f t="shared" si="30"/>
        <v>180.3</v>
      </c>
      <c r="J275" s="27">
        <f t="shared" si="30"/>
        <v>166.7</v>
      </c>
      <c r="K275" s="141"/>
    </row>
    <row r="276" spans="1:11" ht="25.5" x14ac:dyDescent="0.2">
      <c r="A276" s="48"/>
      <c r="B276" s="53" t="s">
        <v>409</v>
      </c>
      <c r="C276" s="42" t="s">
        <v>155</v>
      </c>
      <c r="D276" s="58"/>
      <c r="E276" s="27">
        <f t="shared" ref="E276:J276" si="31">E277</f>
        <v>21.5</v>
      </c>
      <c r="F276" s="27">
        <f t="shared" si="31"/>
        <v>21.5</v>
      </c>
      <c r="G276" s="27">
        <f t="shared" si="31"/>
        <v>21.5</v>
      </c>
      <c r="H276" s="27">
        <f t="shared" si="31"/>
        <v>21.5</v>
      </c>
      <c r="I276" s="27">
        <f t="shared" si="31"/>
        <v>107.5</v>
      </c>
      <c r="J276" s="27">
        <f t="shared" si="31"/>
        <v>64.5</v>
      </c>
      <c r="K276" s="141"/>
    </row>
    <row r="277" spans="1:11" x14ac:dyDescent="0.2">
      <c r="A277" s="48"/>
      <c r="B277" s="26" t="s">
        <v>240</v>
      </c>
      <c r="C277" s="42" t="s">
        <v>155</v>
      </c>
      <c r="D277" s="58"/>
      <c r="E277" s="27">
        <v>21.5</v>
      </c>
      <c r="F277" s="27">
        <v>21.5</v>
      </c>
      <c r="G277" s="27">
        <v>21.5</v>
      </c>
      <c r="H277" s="27">
        <v>21.5</v>
      </c>
      <c r="I277" s="33">
        <v>107.5</v>
      </c>
      <c r="J277" s="33">
        <v>64.5</v>
      </c>
      <c r="K277" s="141"/>
    </row>
    <row r="278" spans="1:11" ht="25.5" x14ac:dyDescent="0.2">
      <c r="A278" s="48"/>
      <c r="B278" s="53" t="s">
        <v>410</v>
      </c>
      <c r="C278" s="42" t="s">
        <v>155</v>
      </c>
      <c r="D278" s="58"/>
      <c r="E278" s="27"/>
      <c r="F278" s="27"/>
      <c r="G278" s="27">
        <f>G279</f>
        <v>14.5</v>
      </c>
      <c r="H278" s="27">
        <f>H279</f>
        <v>14.5</v>
      </c>
      <c r="I278" s="27">
        <f>I279</f>
        <v>72.8</v>
      </c>
      <c r="J278" s="27">
        <f>J279</f>
        <v>102.2</v>
      </c>
      <c r="K278" s="141"/>
    </row>
    <row r="279" spans="1:11" x14ac:dyDescent="0.2">
      <c r="A279" s="48"/>
      <c r="B279" s="26" t="s">
        <v>240</v>
      </c>
      <c r="C279" s="42" t="s">
        <v>155</v>
      </c>
      <c r="D279" s="58"/>
      <c r="E279" s="27"/>
      <c r="F279" s="27"/>
      <c r="G279" s="27">
        <v>14.5</v>
      </c>
      <c r="H279" s="27">
        <v>14.5</v>
      </c>
      <c r="I279" s="33">
        <v>72.8</v>
      </c>
      <c r="J279" s="33">
        <v>102.2</v>
      </c>
      <c r="K279" s="141"/>
    </row>
    <row r="280" spans="1:11" ht="25.5" x14ac:dyDescent="0.2">
      <c r="A280" s="48" t="s">
        <v>414</v>
      </c>
      <c r="B280" s="52" t="s">
        <v>411</v>
      </c>
      <c r="C280" s="42" t="s">
        <v>155</v>
      </c>
      <c r="D280" s="27"/>
      <c r="E280" s="27"/>
      <c r="F280" s="27"/>
      <c r="G280" s="27">
        <f>G281</f>
        <v>75</v>
      </c>
      <c r="H280" s="27"/>
      <c r="I280" s="33"/>
      <c r="J280" s="33"/>
      <c r="K280" s="141"/>
    </row>
    <row r="281" spans="1:11" x14ac:dyDescent="0.2">
      <c r="A281" s="48"/>
      <c r="B281" s="26" t="s">
        <v>240</v>
      </c>
      <c r="C281" s="42" t="s">
        <v>155</v>
      </c>
      <c r="D281" s="27"/>
      <c r="E281" s="12"/>
      <c r="F281" s="12"/>
      <c r="G281" s="27">
        <v>75</v>
      </c>
      <c r="H281" s="12"/>
      <c r="I281" s="3"/>
      <c r="J281" s="3"/>
      <c r="K281" s="141"/>
    </row>
    <row r="282" spans="1:11" x14ac:dyDescent="0.2">
      <c r="A282" s="48" t="s">
        <v>416</v>
      </c>
      <c r="B282" s="52" t="s">
        <v>415</v>
      </c>
      <c r="C282" s="42" t="s">
        <v>155</v>
      </c>
      <c r="D282" s="27"/>
      <c r="E282" s="12"/>
      <c r="F282" s="47">
        <f>F283</f>
        <v>13.058</v>
      </c>
      <c r="G282" s="54">
        <f>G284</f>
        <v>10.542</v>
      </c>
      <c r="H282" s="68"/>
      <c r="I282" s="3"/>
      <c r="J282" s="3"/>
      <c r="K282" s="141"/>
    </row>
    <row r="283" spans="1:11" x14ac:dyDescent="0.2">
      <c r="A283" s="48"/>
      <c r="B283" s="26" t="s">
        <v>127</v>
      </c>
      <c r="C283" s="42" t="s">
        <v>155</v>
      </c>
      <c r="D283" s="27"/>
      <c r="E283" s="12"/>
      <c r="F283" s="47">
        <v>13.058</v>
      </c>
      <c r="G283" s="54"/>
      <c r="H283" s="68"/>
      <c r="I283" s="3"/>
      <c r="J283" s="3"/>
      <c r="K283" s="141"/>
    </row>
    <row r="284" spans="1:11" x14ac:dyDescent="0.2">
      <c r="A284" s="48"/>
      <c r="B284" s="26" t="s">
        <v>240</v>
      </c>
      <c r="C284" s="42" t="s">
        <v>155</v>
      </c>
      <c r="D284" s="27"/>
      <c r="E284" s="12"/>
      <c r="F284" s="47"/>
      <c r="G284" s="54">
        <v>10.542</v>
      </c>
      <c r="H284" s="68"/>
      <c r="I284" s="3"/>
      <c r="J284" s="3"/>
      <c r="K284" s="141"/>
    </row>
    <row r="285" spans="1:11" ht="25.5" x14ac:dyDescent="0.2">
      <c r="A285" s="48" t="s">
        <v>419</v>
      </c>
      <c r="B285" s="52" t="s">
        <v>429</v>
      </c>
      <c r="C285" s="42" t="s">
        <v>155</v>
      </c>
      <c r="D285" s="91"/>
      <c r="E285" s="12"/>
      <c r="F285" s="12"/>
      <c r="G285" s="27">
        <f>G286</f>
        <v>7</v>
      </c>
      <c r="H285" s="12"/>
      <c r="I285" s="3"/>
      <c r="J285" s="3"/>
      <c r="K285" s="141"/>
    </row>
    <row r="286" spans="1:11" x14ac:dyDescent="0.2">
      <c r="A286" s="48"/>
      <c r="B286" s="26" t="s">
        <v>240</v>
      </c>
      <c r="C286" s="42" t="s">
        <v>155</v>
      </c>
      <c r="D286" s="91"/>
      <c r="E286" s="12"/>
      <c r="F286" s="12"/>
      <c r="G286" s="27">
        <f>G288+G290</f>
        <v>7</v>
      </c>
      <c r="H286" s="12"/>
      <c r="I286" s="3"/>
      <c r="J286" s="3"/>
      <c r="K286" s="141"/>
    </row>
    <row r="287" spans="1:11" ht="25.5" x14ac:dyDescent="0.2">
      <c r="A287" s="48"/>
      <c r="B287" s="53" t="s">
        <v>417</v>
      </c>
      <c r="C287" s="42" t="s">
        <v>155</v>
      </c>
      <c r="D287" s="58"/>
      <c r="E287" s="12"/>
      <c r="F287" s="12"/>
      <c r="G287" s="27">
        <f>G288</f>
        <v>4.5</v>
      </c>
      <c r="H287" s="12"/>
      <c r="I287" s="3"/>
      <c r="J287" s="3"/>
      <c r="K287" s="141"/>
    </row>
    <row r="288" spans="1:11" x14ac:dyDescent="0.2">
      <c r="A288" s="48"/>
      <c r="B288" s="26" t="s">
        <v>240</v>
      </c>
      <c r="C288" s="42" t="s">
        <v>155</v>
      </c>
      <c r="D288" s="58"/>
      <c r="E288" s="12"/>
      <c r="F288" s="12"/>
      <c r="G288" s="27">
        <v>4.5</v>
      </c>
      <c r="H288" s="12"/>
      <c r="I288" s="3"/>
      <c r="J288" s="3"/>
      <c r="K288" s="141"/>
    </row>
    <row r="289" spans="1:13" ht="25.5" x14ac:dyDescent="0.2">
      <c r="A289" s="48"/>
      <c r="B289" s="53" t="s">
        <v>418</v>
      </c>
      <c r="C289" s="42" t="s">
        <v>155</v>
      </c>
      <c r="D289" s="58"/>
      <c r="E289" s="12"/>
      <c r="F289" s="12"/>
      <c r="G289" s="27">
        <f>G290</f>
        <v>2.5</v>
      </c>
      <c r="H289" s="12"/>
      <c r="I289" s="3"/>
      <c r="J289" s="3"/>
      <c r="K289" s="141"/>
    </row>
    <row r="290" spans="1:13" x14ac:dyDescent="0.2">
      <c r="A290" s="48"/>
      <c r="B290" s="26" t="s">
        <v>240</v>
      </c>
      <c r="C290" s="42" t="s">
        <v>155</v>
      </c>
      <c r="D290" s="58"/>
      <c r="E290" s="12"/>
      <c r="F290" s="12"/>
      <c r="G290" s="27">
        <v>2.5</v>
      </c>
      <c r="H290" s="12"/>
      <c r="I290" s="3"/>
      <c r="J290" s="3"/>
      <c r="K290" s="142"/>
    </row>
    <row r="291" spans="1:13" x14ac:dyDescent="0.2">
      <c r="A291" s="48"/>
      <c r="B291" s="6" t="s">
        <v>131</v>
      </c>
      <c r="C291" s="5" t="s">
        <v>126</v>
      </c>
      <c r="D291" s="70">
        <f t="shared" ref="D291:J291" si="32">SUM(D292:D293)</f>
        <v>0</v>
      </c>
      <c r="E291" s="70">
        <f t="shared" si="32"/>
        <v>21.5</v>
      </c>
      <c r="F291" s="70">
        <f t="shared" si="32"/>
        <v>34.558</v>
      </c>
      <c r="G291" s="70">
        <f t="shared" si="32"/>
        <v>668.44200000000001</v>
      </c>
      <c r="H291" s="70">
        <f t="shared" si="32"/>
        <v>575.9</v>
      </c>
      <c r="I291" s="70">
        <f t="shared" si="32"/>
        <v>180.3</v>
      </c>
      <c r="J291" s="70">
        <f t="shared" si="32"/>
        <v>166.7</v>
      </c>
      <c r="K291" s="70">
        <f>SUM(D291:J291)</f>
        <v>1647.4</v>
      </c>
    </row>
    <row r="292" spans="1:13" x14ac:dyDescent="0.2">
      <c r="A292" s="48"/>
      <c r="B292" s="26" t="s">
        <v>127</v>
      </c>
      <c r="C292" s="3" t="s">
        <v>155</v>
      </c>
      <c r="D292" s="82">
        <f t="shared" ref="D292:J292" si="33">D283</f>
        <v>0</v>
      </c>
      <c r="E292" s="82">
        <f t="shared" si="33"/>
        <v>0</v>
      </c>
      <c r="F292" s="82">
        <f t="shared" si="33"/>
        <v>13.058</v>
      </c>
      <c r="G292" s="82">
        <f t="shared" si="33"/>
        <v>0</v>
      </c>
      <c r="H292" s="82">
        <f t="shared" si="33"/>
        <v>0</v>
      </c>
      <c r="I292" s="82">
        <f t="shared" si="33"/>
        <v>0</v>
      </c>
      <c r="J292" s="82">
        <f t="shared" si="33"/>
        <v>0</v>
      </c>
      <c r="K292" s="7"/>
    </row>
    <row r="293" spans="1:13" x14ac:dyDescent="0.2">
      <c r="A293" s="48"/>
      <c r="B293" s="26" t="s">
        <v>180</v>
      </c>
      <c r="C293" s="3" t="s">
        <v>126</v>
      </c>
      <c r="D293" s="79">
        <f t="shared" ref="D293:J293" si="34">D269+D275+D281+D284+D286</f>
        <v>0</v>
      </c>
      <c r="E293" s="79">
        <f t="shared" si="34"/>
        <v>21.5</v>
      </c>
      <c r="F293" s="79">
        <f t="shared" si="34"/>
        <v>21.5</v>
      </c>
      <c r="G293" s="79">
        <f t="shared" si="34"/>
        <v>668.44200000000001</v>
      </c>
      <c r="H293" s="79">
        <f t="shared" si="34"/>
        <v>575.9</v>
      </c>
      <c r="I293" s="79">
        <f t="shared" si="34"/>
        <v>180.3</v>
      </c>
      <c r="J293" s="79">
        <f t="shared" si="34"/>
        <v>166.7</v>
      </c>
      <c r="K293" s="7"/>
    </row>
    <row r="294" spans="1:13" ht="27.75" customHeight="1" x14ac:dyDescent="0.2">
      <c r="A294" s="8" t="s">
        <v>183</v>
      </c>
      <c r="B294" s="120" t="s">
        <v>420</v>
      </c>
      <c r="C294" s="121"/>
      <c r="D294" s="121"/>
      <c r="E294" s="121"/>
      <c r="F294" s="121"/>
      <c r="G294" s="121"/>
      <c r="H294" s="121"/>
      <c r="I294" s="121"/>
      <c r="J294" s="121"/>
      <c r="K294" s="122"/>
      <c r="L294" s="51"/>
      <c r="M294" s="51"/>
    </row>
    <row r="295" spans="1:13" x14ac:dyDescent="0.2">
      <c r="A295" s="3"/>
      <c r="B295" s="7" t="s">
        <v>192</v>
      </c>
      <c r="C295" s="3" t="s">
        <v>193</v>
      </c>
      <c r="D295" s="3">
        <v>25.4</v>
      </c>
      <c r="E295" s="3">
        <v>25.6</v>
      </c>
      <c r="F295" s="3">
        <v>25.9</v>
      </c>
      <c r="G295" s="3">
        <v>26.2</v>
      </c>
      <c r="H295" s="3">
        <v>26.4</v>
      </c>
      <c r="I295" s="3">
        <v>27.9</v>
      </c>
      <c r="J295" s="3">
        <v>30</v>
      </c>
      <c r="K295" s="117" t="s">
        <v>95</v>
      </c>
    </row>
    <row r="296" spans="1:13" ht="38.25" x14ac:dyDescent="0.2">
      <c r="A296" s="48" t="s">
        <v>430</v>
      </c>
      <c r="B296" s="52" t="s">
        <v>205</v>
      </c>
      <c r="C296" s="3" t="s">
        <v>155</v>
      </c>
      <c r="D296" s="54"/>
      <c r="E296" s="27">
        <f t="shared" ref="E296:J296" si="35">E297</f>
        <v>3</v>
      </c>
      <c r="F296" s="27">
        <f t="shared" si="35"/>
        <v>3</v>
      </c>
      <c r="G296" s="27">
        <f t="shared" si="35"/>
        <v>3</v>
      </c>
      <c r="H296" s="27">
        <f t="shared" si="35"/>
        <v>3</v>
      </c>
      <c r="I296" s="27">
        <f t="shared" si="35"/>
        <v>15</v>
      </c>
      <c r="J296" s="27">
        <f t="shared" si="35"/>
        <v>3</v>
      </c>
      <c r="K296" s="118"/>
    </row>
    <row r="297" spans="1:13" x14ac:dyDescent="0.2">
      <c r="A297" s="48"/>
      <c r="B297" s="26" t="s">
        <v>240</v>
      </c>
      <c r="C297" s="3" t="s">
        <v>155</v>
      </c>
      <c r="D297" s="54"/>
      <c r="E297" s="27">
        <v>3</v>
      </c>
      <c r="F297" s="27">
        <v>3</v>
      </c>
      <c r="G297" s="27">
        <v>3</v>
      </c>
      <c r="H297" s="27">
        <v>3</v>
      </c>
      <c r="I297" s="27">
        <v>15</v>
      </c>
      <c r="J297" s="27">
        <v>3</v>
      </c>
      <c r="K297" s="118"/>
    </row>
    <row r="298" spans="1:13" ht="38.25" x14ac:dyDescent="0.2">
      <c r="A298" s="48" t="s">
        <v>431</v>
      </c>
      <c r="B298" s="52" t="s">
        <v>421</v>
      </c>
      <c r="C298" s="3" t="s">
        <v>155</v>
      </c>
      <c r="D298" s="54"/>
      <c r="E298" s="27">
        <f t="shared" ref="E298:J298" si="36">E299</f>
        <v>1</v>
      </c>
      <c r="F298" s="27">
        <f t="shared" si="36"/>
        <v>1</v>
      </c>
      <c r="G298" s="27">
        <f t="shared" si="36"/>
        <v>1</v>
      </c>
      <c r="H298" s="27">
        <f t="shared" si="36"/>
        <v>1</v>
      </c>
      <c r="I298" s="27">
        <f t="shared" si="36"/>
        <v>5</v>
      </c>
      <c r="J298" s="27">
        <f t="shared" si="36"/>
        <v>6</v>
      </c>
      <c r="K298" s="118"/>
    </row>
    <row r="299" spans="1:13" x14ac:dyDescent="0.2">
      <c r="A299" s="48"/>
      <c r="B299" s="26" t="s">
        <v>240</v>
      </c>
      <c r="C299" s="3" t="s">
        <v>155</v>
      </c>
      <c r="D299" s="54"/>
      <c r="E299" s="27">
        <v>1</v>
      </c>
      <c r="F299" s="27">
        <v>1</v>
      </c>
      <c r="G299" s="27">
        <v>1</v>
      </c>
      <c r="H299" s="27">
        <v>1</v>
      </c>
      <c r="I299" s="27">
        <v>5</v>
      </c>
      <c r="J299" s="27">
        <v>6</v>
      </c>
      <c r="K299" s="118"/>
    </row>
    <row r="300" spans="1:13" ht="38.25" x14ac:dyDescent="0.2">
      <c r="A300" s="48" t="s">
        <v>432</v>
      </c>
      <c r="B300" s="52" t="s">
        <v>422</v>
      </c>
      <c r="C300" s="3" t="s">
        <v>155</v>
      </c>
      <c r="D300" s="81">
        <f>SUM(D301:D305)</f>
        <v>30.560000000000002</v>
      </c>
      <c r="E300" s="81">
        <f t="shared" ref="E300:J300" si="37">SUM(E301:E305)</f>
        <v>30.560000000000002</v>
      </c>
      <c r="F300" s="81">
        <f t="shared" si="37"/>
        <v>30.560000000000002</v>
      </c>
      <c r="G300" s="81">
        <f t="shared" si="37"/>
        <v>30.560000000000002</v>
      </c>
      <c r="H300" s="81">
        <f t="shared" si="37"/>
        <v>30.560000000000002</v>
      </c>
      <c r="I300" s="81">
        <f t="shared" si="37"/>
        <v>152.80000000000001</v>
      </c>
      <c r="J300" s="81">
        <f t="shared" si="37"/>
        <v>213.92</v>
      </c>
      <c r="K300" s="119"/>
    </row>
    <row r="301" spans="1:13" x14ac:dyDescent="0.2">
      <c r="A301" s="48"/>
      <c r="B301" s="26" t="s">
        <v>130</v>
      </c>
      <c r="C301" s="3" t="s">
        <v>155</v>
      </c>
      <c r="D301" s="81">
        <v>0</v>
      </c>
      <c r="E301" s="81">
        <v>0</v>
      </c>
      <c r="F301" s="81">
        <v>0</v>
      </c>
      <c r="G301" s="81">
        <v>0</v>
      </c>
      <c r="H301" s="81">
        <v>0</v>
      </c>
      <c r="I301" s="81">
        <v>0</v>
      </c>
      <c r="J301" s="81">
        <v>0</v>
      </c>
      <c r="K301" s="21"/>
    </row>
    <row r="302" spans="1:13" x14ac:dyDescent="0.2">
      <c r="A302" s="48"/>
      <c r="B302" s="26" t="s">
        <v>129</v>
      </c>
      <c r="C302" s="3" t="s">
        <v>155</v>
      </c>
      <c r="D302" s="81">
        <v>0</v>
      </c>
      <c r="E302" s="81">
        <v>0</v>
      </c>
      <c r="F302" s="81">
        <v>0</v>
      </c>
      <c r="G302" s="81">
        <v>0</v>
      </c>
      <c r="H302" s="81">
        <v>0</v>
      </c>
      <c r="I302" s="81">
        <v>0</v>
      </c>
      <c r="J302" s="81">
        <v>0</v>
      </c>
      <c r="K302" s="21"/>
    </row>
    <row r="303" spans="1:13" x14ac:dyDescent="0.2">
      <c r="A303" s="48"/>
      <c r="B303" s="26" t="s">
        <v>127</v>
      </c>
      <c r="C303" s="3" t="s">
        <v>155</v>
      </c>
      <c r="D303" s="54">
        <v>4.968</v>
      </c>
      <c r="E303" s="54">
        <v>4.968</v>
      </c>
      <c r="F303" s="54">
        <v>0</v>
      </c>
      <c r="G303" s="54">
        <v>0</v>
      </c>
      <c r="H303" s="54">
        <v>0</v>
      </c>
      <c r="I303" s="81">
        <v>0</v>
      </c>
      <c r="J303" s="81">
        <v>0</v>
      </c>
      <c r="K303" s="7"/>
    </row>
    <row r="304" spans="1:13" x14ac:dyDescent="0.2">
      <c r="A304" s="48"/>
      <c r="B304" s="26" t="s">
        <v>128</v>
      </c>
      <c r="C304" s="3" t="s">
        <v>155</v>
      </c>
      <c r="D304" s="82">
        <v>19.111000000000001</v>
      </c>
      <c r="E304" s="82">
        <v>19.111000000000001</v>
      </c>
      <c r="F304" s="82">
        <v>19.111000000000001</v>
      </c>
      <c r="G304" s="82">
        <v>19.111000000000001</v>
      </c>
      <c r="H304" s="82">
        <v>19.111000000000001</v>
      </c>
      <c r="I304" s="81">
        <v>95.555000000000007</v>
      </c>
      <c r="J304" s="81">
        <v>133.77699999999999</v>
      </c>
      <c r="K304" s="7"/>
    </row>
    <row r="305" spans="1:11" x14ac:dyDescent="0.2">
      <c r="A305" s="48"/>
      <c r="B305" s="26" t="s">
        <v>240</v>
      </c>
      <c r="C305" s="3" t="s">
        <v>155</v>
      </c>
      <c r="D305" s="82">
        <v>6.4809999999999999</v>
      </c>
      <c r="E305" s="82">
        <v>6.4809999999999999</v>
      </c>
      <c r="F305" s="82">
        <v>11.449</v>
      </c>
      <c r="G305" s="82">
        <v>11.449</v>
      </c>
      <c r="H305" s="82">
        <v>11.449</v>
      </c>
      <c r="I305" s="81">
        <v>57.244999999999997</v>
      </c>
      <c r="J305" s="81">
        <v>80.143000000000001</v>
      </c>
      <c r="K305" s="7"/>
    </row>
    <row r="306" spans="1:11" x14ac:dyDescent="0.2">
      <c r="A306" s="3"/>
      <c r="B306" s="6" t="s">
        <v>131</v>
      </c>
      <c r="C306" s="5" t="s">
        <v>126</v>
      </c>
      <c r="D306" s="70">
        <f>SUM(D307:D311)</f>
        <v>30.560000000000002</v>
      </c>
      <c r="E306" s="70">
        <f t="shared" ref="E306:J306" si="38">SUM(E307:E311)</f>
        <v>34.56</v>
      </c>
      <c r="F306" s="70">
        <f t="shared" si="38"/>
        <v>34.56</v>
      </c>
      <c r="G306" s="70">
        <f t="shared" si="38"/>
        <v>34.56</v>
      </c>
      <c r="H306" s="70">
        <f t="shared" si="38"/>
        <v>34.56</v>
      </c>
      <c r="I306" s="70">
        <f t="shared" si="38"/>
        <v>172.8</v>
      </c>
      <c r="J306" s="70">
        <f t="shared" si="38"/>
        <v>222.92</v>
      </c>
      <c r="K306" s="70">
        <f>SUM(D306:J306)</f>
        <v>564.52</v>
      </c>
    </row>
    <row r="307" spans="1:11" x14ac:dyDescent="0.2">
      <c r="A307" s="3"/>
      <c r="B307" s="26" t="s">
        <v>130</v>
      </c>
      <c r="C307" s="3" t="s">
        <v>155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7"/>
    </row>
    <row r="308" spans="1:11" x14ac:dyDescent="0.2">
      <c r="A308" s="3"/>
      <c r="B308" s="26" t="s">
        <v>129</v>
      </c>
      <c r="C308" s="3" t="s">
        <v>155</v>
      </c>
      <c r="D308" s="54">
        <v>0</v>
      </c>
      <c r="E308" s="54">
        <v>0</v>
      </c>
      <c r="F308" s="54">
        <v>0</v>
      </c>
      <c r="G308" s="54">
        <v>0</v>
      </c>
      <c r="H308" s="54">
        <v>0</v>
      </c>
      <c r="I308" s="54">
        <v>0</v>
      </c>
      <c r="J308" s="54">
        <v>0</v>
      </c>
      <c r="K308" s="7"/>
    </row>
    <row r="309" spans="1:11" x14ac:dyDescent="0.2">
      <c r="A309" s="3"/>
      <c r="B309" s="26" t="s">
        <v>127</v>
      </c>
      <c r="C309" s="3" t="s">
        <v>155</v>
      </c>
      <c r="D309" s="54">
        <f>D303</f>
        <v>4.968</v>
      </c>
      <c r="E309" s="54">
        <f t="shared" ref="E309:J309" si="39">E303</f>
        <v>4.968</v>
      </c>
      <c r="F309" s="54">
        <f t="shared" si="39"/>
        <v>0</v>
      </c>
      <c r="G309" s="54">
        <f t="shared" si="39"/>
        <v>0</v>
      </c>
      <c r="H309" s="54">
        <f t="shared" si="39"/>
        <v>0</v>
      </c>
      <c r="I309" s="54">
        <f t="shared" si="39"/>
        <v>0</v>
      </c>
      <c r="J309" s="54">
        <f t="shared" si="39"/>
        <v>0</v>
      </c>
      <c r="K309" s="7"/>
    </row>
    <row r="310" spans="1:11" x14ac:dyDescent="0.2">
      <c r="A310" s="3"/>
      <c r="B310" s="26" t="s">
        <v>128</v>
      </c>
      <c r="C310" s="3" t="s">
        <v>155</v>
      </c>
      <c r="D310" s="82">
        <f>D304</f>
        <v>19.111000000000001</v>
      </c>
      <c r="E310" s="82">
        <f t="shared" ref="E310:J310" si="40">E304</f>
        <v>19.111000000000001</v>
      </c>
      <c r="F310" s="82">
        <f t="shared" si="40"/>
        <v>19.111000000000001</v>
      </c>
      <c r="G310" s="82">
        <f t="shared" si="40"/>
        <v>19.111000000000001</v>
      </c>
      <c r="H310" s="82">
        <f t="shared" si="40"/>
        <v>19.111000000000001</v>
      </c>
      <c r="I310" s="82">
        <f t="shared" si="40"/>
        <v>95.555000000000007</v>
      </c>
      <c r="J310" s="82">
        <f t="shared" si="40"/>
        <v>133.77699999999999</v>
      </c>
      <c r="K310" s="7"/>
    </row>
    <row r="311" spans="1:11" ht="12.75" customHeight="1" x14ac:dyDescent="0.2">
      <c r="A311" s="3"/>
      <c r="B311" s="26" t="s">
        <v>180</v>
      </c>
      <c r="C311" s="3" t="s">
        <v>126</v>
      </c>
      <c r="D311" s="82">
        <f>D297+D299+D305</f>
        <v>6.4809999999999999</v>
      </c>
      <c r="E311" s="82">
        <f t="shared" ref="E311:J311" si="41">E297+E299+E305</f>
        <v>10.481</v>
      </c>
      <c r="F311" s="82">
        <f t="shared" si="41"/>
        <v>15.449</v>
      </c>
      <c r="G311" s="82">
        <f t="shared" si="41"/>
        <v>15.449</v>
      </c>
      <c r="H311" s="82">
        <f t="shared" si="41"/>
        <v>15.449</v>
      </c>
      <c r="I311" s="82">
        <f t="shared" si="41"/>
        <v>77.245000000000005</v>
      </c>
      <c r="J311" s="82">
        <f t="shared" si="41"/>
        <v>89.143000000000001</v>
      </c>
      <c r="K311" s="7"/>
    </row>
    <row r="312" spans="1:11" x14ac:dyDescent="0.2">
      <c r="A312" s="8" t="s">
        <v>206</v>
      </c>
      <c r="B312" s="120" t="s">
        <v>427</v>
      </c>
      <c r="C312" s="121"/>
      <c r="D312" s="121"/>
      <c r="E312" s="121"/>
      <c r="F312" s="121"/>
      <c r="G312" s="121"/>
      <c r="H312" s="121"/>
      <c r="I312" s="121"/>
      <c r="J312" s="121"/>
      <c r="K312" s="122"/>
    </row>
    <row r="313" spans="1:11" ht="51" x14ac:dyDescent="0.2">
      <c r="A313" s="3"/>
      <c r="B313" s="52" t="s">
        <v>423</v>
      </c>
      <c r="C313" s="3" t="s">
        <v>424</v>
      </c>
      <c r="D313" s="3" t="s">
        <v>138</v>
      </c>
      <c r="E313" s="3" t="s">
        <v>138</v>
      </c>
      <c r="F313" s="3" t="s">
        <v>138</v>
      </c>
      <c r="G313" s="3" t="s">
        <v>138</v>
      </c>
      <c r="H313" s="3" t="s">
        <v>138</v>
      </c>
      <c r="I313" s="3" t="s">
        <v>138</v>
      </c>
      <c r="J313" s="3" t="s">
        <v>138</v>
      </c>
      <c r="K313" s="3" t="s">
        <v>88</v>
      </c>
    </row>
    <row r="314" spans="1:11" ht="52.5" customHeight="1" x14ac:dyDescent="0.2">
      <c r="A314" s="48" t="s">
        <v>433</v>
      </c>
      <c r="B314" s="34" t="s">
        <v>245</v>
      </c>
      <c r="C314" s="3" t="s">
        <v>126</v>
      </c>
      <c r="D314" s="123" t="s">
        <v>162</v>
      </c>
      <c r="E314" s="124"/>
      <c r="F314" s="59"/>
      <c r="G314" s="59"/>
      <c r="H314" s="59"/>
      <c r="I314" s="59"/>
      <c r="J314" s="59"/>
      <c r="K314" s="3" t="s">
        <v>83</v>
      </c>
    </row>
    <row r="315" spans="1:11" x14ac:dyDescent="0.2">
      <c r="A315" s="8" t="s">
        <v>186</v>
      </c>
      <c r="B315" s="120" t="s">
        <v>428</v>
      </c>
      <c r="C315" s="121"/>
      <c r="D315" s="121"/>
      <c r="E315" s="121"/>
      <c r="F315" s="121"/>
      <c r="G315" s="121"/>
      <c r="H315" s="121"/>
      <c r="I315" s="121"/>
      <c r="J315" s="121"/>
      <c r="K315" s="122"/>
    </row>
    <row r="316" spans="1:11" ht="25.5" x14ac:dyDescent="0.2">
      <c r="A316" s="3"/>
      <c r="B316" s="36" t="s">
        <v>425</v>
      </c>
      <c r="C316" s="3" t="s">
        <v>124</v>
      </c>
      <c r="D316" s="35">
        <v>100</v>
      </c>
      <c r="E316" s="35">
        <v>100</v>
      </c>
      <c r="F316" s="35">
        <v>100</v>
      </c>
      <c r="G316" s="35">
        <v>100</v>
      </c>
      <c r="H316" s="35">
        <v>100</v>
      </c>
      <c r="I316" s="35">
        <v>100</v>
      </c>
      <c r="J316" s="35">
        <v>100</v>
      </c>
      <c r="K316" s="140" t="s">
        <v>115</v>
      </c>
    </row>
    <row r="317" spans="1:11" ht="38.25" x14ac:dyDescent="0.2">
      <c r="A317" s="48" t="s">
        <v>434</v>
      </c>
      <c r="B317" s="52" t="s">
        <v>105</v>
      </c>
      <c r="C317" s="3" t="s">
        <v>126</v>
      </c>
      <c r="D317" s="12">
        <f>D318</f>
        <v>0.4</v>
      </c>
      <c r="E317" s="12">
        <f>E318</f>
        <v>3</v>
      </c>
      <c r="F317" s="12"/>
      <c r="G317" s="12"/>
      <c r="H317" s="12"/>
      <c r="I317" s="12"/>
      <c r="J317" s="12"/>
      <c r="K317" s="141"/>
    </row>
    <row r="318" spans="1:11" x14ac:dyDescent="0.2">
      <c r="A318" s="48"/>
      <c r="B318" s="26" t="s">
        <v>127</v>
      </c>
      <c r="C318" s="3" t="s">
        <v>155</v>
      </c>
      <c r="D318" s="12">
        <v>0.4</v>
      </c>
      <c r="E318" s="12">
        <v>3</v>
      </c>
      <c r="F318" s="35"/>
      <c r="G318" s="35"/>
      <c r="H318" s="35"/>
      <c r="I318" s="35"/>
      <c r="J318" s="35"/>
      <c r="K318" s="141"/>
    </row>
    <row r="319" spans="1:11" ht="38.25" x14ac:dyDescent="0.2">
      <c r="A319" s="48" t="s">
        <v>435</v>
      </c>
      <c r="B319" s="34" t="s">
        <v>212</v>
      </c>
      <c r="C319" s="3" t="s">
        <v>126</v>
      </c>
      <c r="D319" s="123" t="s">
        <v>162</v>
      </c>
      <c r="E319" s="124"/>
      <c r="F319" s="124"/>
      <c r="G319" s="124"/>
      <c r="H319" s="124"/>
      <c r="I319" s="124"/>
      <c r="J319" s="125"/>
      <c r="K319" s="142"/>
    </row>
    <row r="320" spans="1:11" s="18" customFormat="1" x14ac:dyDescent="0.2">
      <c r="A320" s="17"/>
      <c r="B320" s="6" t="s">
        <v>131</v>
      </c>
      <c r="C320" s="5" t="s">
        <v>126</v>
      </c>
      <c r="D320" s="28">
        <f>D321</f>
        <v>0.4</v>
      </c>
      <c r="E320" s="28">
        <f t="shared" ref="E320:J320" si="42">E321</f>
        <v>3</v>
      </c>
      <c r="F320" s="28">
        <f t="shared" si="42"/>
        <v>0</v>
      </c>
      <c r="G320" s="28">
        <f t="shared" si="42"/>
        <v>0</v>
      </c>
      <c r="H320" s="28">
        <f t="shared" si="42"/>
        <v>0</v>
      </c>
      <c r="I320" s="28">
        <f t="shared" si="42"/>
        <v>0</v>
      </c>
      <c r="J320" s="28">
        <f t="shared" si="42"/>
        <v>0</v>
      </c>
      <c r="K320" s="28">
        <f>SUM(D320:J320)</f>
        <v>3.4</v>
      </c>
    </row>
    <row r="321" spans="1:12" x14ac:dyDescent="0.2">
      <c r="A321" s="3"/>
      <c r="B321" s="26" t="s">
        <v>127</v>
      </c>
      <c r="C321" s="3" t="s">
        <v>126</v>
      </c>
      <c r="D321" s="12">
        <f t="shared" ref="D321:J321" si="43">D318</f>
        <v>0.4</v>
      </c>
      <c r="E321" s="12">
        <f t="shared" si="43"/>
        <v>3</v>
      </c>
      <c r="F321" s="12">
        <f t="shared" si="43"/>
        <v>0</v>
      </c>
      <c r="G321" s="12">
        <f t="shared" si="43"/>
        <v>0</v>
      </c>
      <c r="H321" s="12">
        <f t="shared" si="43"/>
        <v>0</v>
      </c>
      <c r="I321" s="12">
        <f t="shared" si="43"/>
        <v>0</v>
      </c>
      <c r="J321" s="12">
        <f t="shared" si="43"/>
        <v>0</v>
      </c>
      <c r="K321" s="29"/>
    </row>
    <row r="322" spans="1:12" ht="25.5" customHeight="1" x14ac:dyDescent="0.2">
      <c r="A322" s="8" t="s">
        <v>426</v>
      </c>
      <c r="B322" s="120" t="s">
        <v>436</v>
      </c>
      <c r="C322" s="121"/>
      <c r="D322" s="121"/>
      <c r="E322" s="121"/>
      <c r="F322" s="121"/>
      <c r="G322" s="121"/>
      <c r="H322" s="121"/>
      <c r="I322" s="121"/>
      <c r="J322" s="121"/>
      <c r="K322" s="122"/>
    </row>
    <row r="323" spans="1:12" x14ac:dyDescent="0.2">
      <c r="A323" s="3"/>
      <c r="B323" s="36" t="s">
        <v>209</v>
      </c>
      <c r="C323" s="3" t="s">
        <v>210</v>
      </c>
      <c r="D323" s="12">
        <v>564</v>
      </c>
      <c r="E323" s="27">
        <v>554</v>
      </c>
      <c r="F323" s="27">
        <v>544</v>
      </c>
      <c r="G323" s="27">
        <v>534</v>
      </c>
      <c r="H323" s="27">
        <v>524</v>
      </c>
      <c r="I323" s="27">
        <v>514</v>
      </c>
      <c r="J323" s="27">
        <v>504</v>
      </c>
      <c r="K323" s="128" t="s">
        <v>150</v>
      </c>
    </row>
    <row r="324" spans="1:12" ht="52.5" customHeight="1" x14ac:dyDescent="0.2">
      <c r="A324" s="3"/>
      <c r="B324" s="34" t="s">
        <v>211</v>
      </c>
      <c r="C324" s="3" t="s">
        <v>126</v>
      </c>
      <c r="D324" s="123" t="s">
        <v>162</v>
      </c>
      <c r="E324" s="124"/>
      <c r="F324" s="59"/>
      <c r="G324" s="59"/>
      <c r="H324" s="59"/>
      <c r="I324" s="59"/>
      <c r="J324" s="59"/>
      <c r="K324" s="130"/>
    </row>
    <row r="325" spans="1:12" x14ac:dyDescent="0.2">
      <c r="A325" s="3"/>
      <c r="B325" s="6" t="s">
        <v>185</v>
      </c>
      <c r="C325" s="5" t="s">
        <v>126</v>
      </c>
      <c r="D325" s="70">
        <f>SUM(D326:D330)</f>
        <v>78.640999999999991</v>
      </c>
      <c r="E325" s="70">
        <f t="shared" ref="E325:J325" si="44">SUM(E326:E330)</f>
        <v>324.54500000000002</v>
      </c>
      <c r="F325" s="70">
        <f t="shared" si="44"/>
        <v>411.99300000000005</v>
      </c>
      <c r="G325" s="70">
        <f t="shared" si="44"/>
        <v>1697.9140000000002</v>
      </c>
      <c r="H325" s="70">
        <f t="shared" si="44"/>
        <v>1527.9279999999999</v>
      </c>
      <c r="I325" s="70">
        <f t="shared" si="44"/>
        <v>2765.009</v>
      </c>
      <c r="J325" s="70">
        <f t="shared" si="44"/>
        <v>3290.83</v>
      </c>
      <c r="K325" s="70">
        <f>SUM(D325:J325)</f>
        <v>10096.86</v>
      </c>
    </row>
    <row r="326" spans="1:12" x14ac:dyDescent="0.2">
      <c r="A326" s="3"/>
      <c r="B326" s="26" t="s">
        <v>130</v>
      </c>
      <c r="C326" s="3" t="s">
        <v>155</v>
      </c>
      <c r="D326" s="81">
        <f>D307</f>
        <v>0</v>
      </c>
      <c r="E326" s="81">
        <f t="shared" ref="E326:J326" si="45">E307</f>
        <v>0</v>
      </c>
      <c r="F326" s="81">
        <f t="shared" si="45"/>
        <v>0</v>
      </c>
      <c r="G326" s="81">
        <f t="shared" si="45"/>
        <v>0</v>
      </c>
      <c r="H326" s="81">
        <f t="shared" si="45"/>
        <v>0</v>
      </c>
      <c r="I326" s="81">
        <f t="shared" si="45"/>
        <v>0</v>
      </c>
      <c r="J326" s="81">
        <f t="shared" si="45"/>
        <v>0</v>
      </c>
      <c r="K326" s="29"/>
    </row>
    <row r="327" spans="1:12" x14ac:dyDescent="0.2">
      <c r="A327" s="3"/>
      <c r="B327" s="26" t="s">
        <v>129</v>
      </c>
      <c r="C327" s="3" t="s">
        <v>155</v>
      </c>
      <c r="D327" s="79">
        <f t="shared" ref="D327:J327" si="46">D139+D261+D308</f>
        <v>32.631</v>
      </c>
      <c r="E327" s="79">
        <f t="shared" si="46"/>
        <v>3.9079999999999999</v>
      </c>
      <c r="F327" s="79">
        <f t="shared" si="46"/>
        <v>0</v>
      </c>
      <c r="G327" s="79">
        <f t="shared" si="46"/>
        <v>0</v>
      </c>
      <c r="H327" s="79">
        <f t="shared" si="46"/>
        <v>0</v>
      </c>
      <c r="I327" s="79">
        <f t="shared" si="46"/>
        <v>0</v>
      </c>
      <c r="J327" s="79">
        <f t="shared" si="46"/>
        <v>0</v>
      </c>
      <c r="K327" s="29"/>
    </row>
    <row r="328" spans="1:12" x14ac:dyDescent="0.2">
      <c r="A328" s="3"/>
      <c r="B328" s="26" t="s">
        <v>127</v>
      </c>
      <c r="C328" s="3" t="s">
        <v>155</v>
      </c>
      <c r="D328" s="79">
        <f t="shared" ref="D328:J328" si="47">D140+D230+D262+D292+D309+D321</f>
        <v>13.808000000000002</v>
      </c>
      <c r="E328" s="79">
        <f t="shared" si="47"/>
        <v>31.144000000000002</v>
      </c>
      <c r="F328" s="79">
        <f t="shared" si="47"/>
        <v>27.234000000000002</v>
      </c>
      <c r="G328" s="79">
        <f t="shared" si="47"/>
        <v>0</v>
      </c>
      <c r="H328" s="79">
        <f t="shared" si="47"/>
        <v>0</v>
      </c>
      <c r="I328" s="79">
        <f t="shared" si="47"/>
        <v>0</v>
      </c>
      <c r="J328" s="79">
        <f t="shared" si="47"/>
        <v>0</v>
      </c>
      <c r="K328" s="29"/>
    </row>
    <row r="329" spans="1:12" x14ac:dyDescent="0.2">
      <c r="A329" s="3"/>
      <c r="B329" s="26" t="s">
        <v>128</v>
      </c>
      <c r="C329" s="3" t="s">
        <v>155</v>
      </c>
      <c r="D329" s="79">
        <f t="shared" ref="D329:J329" si="48">D141+D310</f>
        <v>19.111000000000001</v>
      </c>
      <c r="E329" s="79">
        <f t="shared" si="48"/>
        <v>225.36099999999999</v>
      </c>
      <c r="F329" s="79">
        <f t="shared" si="48"/>
        <v>225.36099999999999</v>
      </c>
      <c r="G329" s="79">
        <f t="shared" si="48"/>
        <v>225.36099999999999</v>
      </c>
      <c r="H329" s="79">
        <f t="shared" si="48"/>
        <v>225.36099999999999</v>
      </c>
      <c r="I329" s="79">
        <f t="shared" si="48"/>
        <v>1126.8050000000001</v>
      </c>
      <c r="J329" s="79">
        <f t="shared" si="48"/>
        <v>1577.527</v>
      </c>
      <c r="K329" s="29"/>
    </row>
    <row r="330" spans="1:12" x14ac:dyDescent="0.2">
      <c r="A330" s="3"/>
      <c r="B330" s="26" t="s">
        <v>180</v>
      </c>
      <c r="C330" s="3" t="s">
        <v>155</v>
      </c>
      <c r="D330" s="79">
        <f t="shared" ref="D330:J330" si="49">D142+D157+D231+D263+D293+D311</f>
        <v>13.090999999999999</v>
      </c>
      <c r="E330" s="79">
        <f t="shared" si="49"/>
        <v>64.131999999999991</v>
      </c>
      <c r="F330" s="79">
        <f t="shared" si="49"/>
        <v>159.39800000000002</v>
      </c>
      <c r="G330" s="79">
        <f t="shared" si="49"/>
        <v>1472.5530000000001</v>
      </c>
      <c r="H330" s="79">
        <f t="shared" si="49"/>
        <v>1302.567</v>
      </c>
      <c r="I330" s="79">
        <f t="shared" si="49"/>
        <v>1638.2039999999997</v>
      </c>
      <c r="J330" s="79">
        <f t="shared" si="49"/>
        <v>1713.3030000000001</v>
      </c>
      <c r="K330" s="29"/>
    </row>
    <row r="331" spans="1:12" ht="15" customHeight="1" x14ac:dyDescent="0.2">
      <c r="A331" s="131" t="s">
        <v>437</v>
      </c>
      <c r="B331" s="132"/>
      <c r="C331" s="132"/>
      <c r="D331" s="132"/>
      <c r="E331" s="132"/>
      <c r="F331" s="132"/>
      <c r="G331" s="132"/>
      <c r="H331" s="132"/>
      <c r="I331" s="132"/>
      <c r="J331" s="132"/>
      <c r="K331" s="133"/>
    </row>
    <row r="332" spans="1:12" ht="15" customHeight="1" x14ac:dyDescent="0.2">
      <c r="A332" s="137" t="s">
        <v>438</v>
      </c>
      <c r="B332" s="138"/>
      <c r="C332" s="138"/>
      <c r="D332" s="138"/>
      <c r="E332" s="138"/>
      <c r="F332" s="138"/>
      <c r="G332" s="138"/>
      <c r="H332" s="138"/>
      <c r="I332" s="138"/>
      <c r="J332" s="138"/>
      <c r="K332" s="139"/>
    </row>
    <row r="333" spans="1:12" ht="18.75" customHeight="1" x14ac:dyDescent="0.2">
      <c r="A333" s="8" t="s">
        <v>137</v>
      </c>
      <c r="B333" s="120" t="s">
        <v>439</v>
      </c>
      <c r="C333" s="121"/>
      <c r="D333" s="121"/>
      <c r="E333" s="121"/>
      <c r="F333" s="121"/>
      <c r="G333" s="121"/>
      <c r="H333" s="121"/>
      <c r="I333" s="121"/>
      <c r="J333" s="121"/>
      <c r="K333" s="122"/>
      <c r="L333" s="51"/>
    </row>
    <row r="334" spans="1:12" ht="25.5" x14ac:dyDescent="0.2">
      <c r="A334" s="3"/>
      <c r="B334" s="60" t="s">
        <v>243</v>
      </c>
      <c r="C334" s="33" t="s">
        <v>124</v>
      </c>
      <c r="D334" s="61">
        <v>46</v>
      </c>
      <c r="E334" s="61">
        <v>48</v>
      </c>
      <c r="F334" s="61">
        <v>50</v>
      </c>
      <c r="G334" s="61">
        <v>52</v>
      </c>
      <c r="H334" s="61">
        <v>54</v>
      </c>
      <c r="I334" s="61">
        <v>58</v>
      </c>
      <c r="J334" s="61">
        <v>64</v>
      </c>
      <c r="K334" s="140" t="s">
        <v>94</v>
      </c>
    </row>
    <row r="335" spans="1:12" ht="25.5" x14ac:dyDescent="0.2">
      <c r="A335" s="48" t="s">
        <v>443</v>
      </c>
      <c r="B335" s="62" t="s">
        <v>440</v>
      </c>
      <c r="C335" s="3" t="s">
        <v>155</v>
      </c>
      <c r="D335" s="33"/>
      <c r="E335" s="27"/>
      <c r="F335" s="27"/>
      <c r="G335" s="27">
        <f>G336</f>
        <v>200</v>
      </c>
      <c r="H335" s="27"/>
      <c r="I335" s="27"/>
      <c r="J335" s="27"/>
      <c r="K335" s="141"/>
    </row>
    <row r="336" spans="1:12" x14ac:dyDescent="0.2">
      <c r="A336" s="48"/>
      <c r="B336" s="26" t="s">
        <v>240</v>
      </c>
      <c r="C336" s="3" t="s">
        <v>155</v>
      </c>
      <c r="D336" s="33"/>
      <c r="E336" s="27"/>
      <c r="F336" s="27"/>
      <c r="G336" s="27">
        <v>200</v>
      </c>
      <c r="H336" s="27"/>
      <c r="I336" s="27"/>
      <c r="J336" s="27"/>
      <c r="K336" s="141"/>
    </row>
    <row r="337" spans="1:11" ht="25.5" x14ac:dyDescent="0.2">
      <c r="A337" s="48" t="s">
        <v>444</v>
      </c>
      <c r="B337" s="62" t="s">
        <v>441</v>
      </c>
      <c r="C337" s="3" t="s">
        <v>155</v>
      </c>
      <c r="D337" s="33">
        <f>D338</f>
        <v>5.835</v>
      </c>
      <c r="E337" s="12"/>
      <c r="F337" s="12"/>
      <c r="G337" s="12"/>
      <c r="H337" s="12"/>
      <c r="I337" s="12"/>
      <c r="J337" s="12"/>
      <c r="K337" s="141"/>
    </row>
    <row r="338" spans="1:11" x14ac:dyDescent="0.2">
      <c r="A338" s="48"/>
      <c r="B338" s="26" t="s">
        <v>127</v>
      </c>
      <c r="C338" s="3" t="s">
        <v>155</v>
      </c>
      <c r="D338" s="33">
        <v>5.835</v>
      </c>
      <c r="E338" s="12"/>
      <c r="F338" s="12"/>
      <c r="G338" s="12"/>
      <c r="H338" s="12"/>
      <c r="I338" s="12"/>
      <c r="J338" s="12"/>
      <c r="K338" s="141"/>
    </row>
    <row r="339" spans="1:11" x14ac:dyDescent="0.2">
      <c r="A339" s="48" t="s">
        <v>445</v>
      </c>
      <c r="B339" s="62" t="s">
        <v>442</v>
      </c>
      <c r="C339" s="3" t="s">
        <v>155</v>
      </c>
      <c r="D339" s="33"/>
      <c r="E339" s="12"/>
      <c r="F339" s="12"/>
      <c r="G339" s="12"/>
      <c r="H339" s="27">
        <f>H340</f>
        <v>32</v>
      </c>
      <c r="I339" s="12"/>
      <c r="J339" s="12"/>
      <c r="K339" s="141"/>
    </row>
    <row r="340" spans="1:11" x14ac:dyDescent="0.2">
      <c r="A340" s="48"/>
      <c r="B340" s="26" t="s">
        <v>240</v>
      </c>
      <c r="C340" s="3" t="s">
        <v>155</v>
      </c>
      <c r="D340" s="33"/>
      <c r="E340" s="12"/>
      <c r="F340" s="12"/>
      <c r="G340" s="12"/>
      <c r="H340" s="27">
        <v>32</v>
      </c>
      <c r="I340" s="12"/>
      <c r="J340" s="12"/>
      <c r="K340" s="141"/>
    </row>
    <row r="341" spans="1:11" ht="25.5" x14ac:dyDescent="0.2">
      <c r="A341" s="48" t="s">
        <v>446</v>
      </c>
      <c r="B341" s="62" t="s">
        <v>503</v>
      </c>
      <c r="C341" s="3" t="s">
        <v>155</v>
      </c>
      <c r="D341" s="27">
        <f>SUM(D342:D345)</f>
        <v>37.4</v>
      </c>
      <c r="E341" s="27">
        <f t="shared" ref="E341:J341" si="50">SUM(E342:E345)</f>
        <v>0</v>
      </c>
      <c r="F341" s="27">
        <f t="shared" si="50"/>
        <v>0</v>
      </c>
      <c r="G341" s="27">
        <f t="shared" si="50"/>
        <v>13.100000000000001</v>
      </c>
      <c r="H341" s="27">
        <f t="shared" si="50"/>
        <v>5.2</v>
      </c>
      <c r="I341" s="27">
        <f t="shared" si="50"/>
        <v>5.4</v>
      </c>
      <c r="J341" s="27">
        <f t="shared" si="50"/>
        <v>110.7</v>
      </c>
      <c r="K341" s="141"/>
    </row>
    <row r="342" spans="1:11" x14ac:dyDescent="0.2">
      <c r="A342" s="48"/>
      <c r="B342" s="26" t="s">
        <v>129</v>
      </c>
      <c r="C342" s="3" t="s">
        <v>155</v>
      </c>
      <c r="D342" s="27">
        <f>D349</f>
        <v>14</v>
      </c>
      <c r="E342" s="27">
        <f t="shared" ref="E342:J342" si="51">E349</f>
        <v>0</v>
      </c>
      <c r="F342" s="27">
        <f t="shared" si="51"/>
        <v>0</v>
      </c>
      <c r="G342" s="27">
        <f t="shared" si="51"/>
        <v>0</v>
      </c>
      <c r="H342" s="27">
        <f t="shared" si="51"/>
        <v>0</v>
      </c>
      <c r="I342" s="27">
        <f t="shared" si="51"/>
        <v>0</v>
      </c>
      <c r="J342" s="27">
        <f t="shared" si="51"/>
        <v>0</v>
      </c>
      <c r="K342" s="141"/>
    </row>
    <row r="343" spans="1:11" x14ac:dyDescent="0.2">
      <c r="A343" s="48"/>
      <c r="B343" s="26" t="s">
        <v>127</v>
      </c>
      <c r="C343" s="3" t="s">
        <v>155</v>
      </c>
      <c r="D343" s="27">
        <f>D350</f>
        <v>16</v>
      </c>
      <c r="E343" s="27">
        <f t="shared" ref="E343:J343" si="52">E350</f>
        <v>0</v>
      </c>
      <c r="F343" s="27">
        <f t="shared" si="52"/>
        <v>0</v>
      </c>
      <c r="G343" s="27">
        <f t="shared" si="52"/>
        <v>0</v>
      </c>
      <c r="H343" s="27">
        <f t="shared" si="52"/>
        <v>0</v>
      </c>
      <c r="I343" s="27">
        <f t="shared" si="52"/>
        <v>0</v>
      </c>
      <c r="J343" s="27">
        <f t="shared" si="52"/>
        <v>0</v>
      </c>
      <c r="K343" s="141"/>
    </row>
    <row r="344" spans="1:11" x14ac:dyDescent="0.2">
      <c r="A344" s="48"/>
      <c r="B344" s="26" t="s">
        <v>128</v>
      </c>
      <c r="C344" s="3" t="s">
        <v>155</v>
      </c>
      <c r="D344" s="27">
        <f>D351</f>
        <v>7.4</v>
      </c>
      <c r="E344" s="27">
        <f t="shared" ref="E344:J344" si="53">E351</f>
        <v>0</v>
      </c>
      <c r="F344" s="27">
        <f t="shared" si="53"/>
        <v>0</v>
      </c>
      <c r="G344" s="27">
        <f t="shared" si="53"/>
        <v>0</v>
      </c>
      <c r="H344" s="27">
        <f t="shared" si="53"/>
        <v>0</v>
      </c>
      <c r="I344" s="27">
        <f t="shared" si="53"/>
        <v>0</v>
      </c>
      <c r="J344" s="27">
        <f t="shared" si="53"/>
        <v>0</v>
      </c>
      <c r="K344" s="141"/>
    </row>
    <row r="345" spans="1:11" x14ac:dyDescent="0.2">
      <c r="A345" s="48"/>
      <c r="B345" s="26" t="s">
        <v>240</v>
      </c>
      <c r="C345" s="3" t="s">
        <v>155</v>
      </c>
      <c r="D345" s="33">
        <f>D347+D353+D355+D357+D359+D361+D363+D365+D367+D369</f>
        <v>0</v>
      </c>
      <c r="E345" s="33">
        <f t="shared" ref="E345:J345" si="54">E347+E353+E355+E357+E359+E361+E363+E365+E367+E369</f>
        <v>0</v>
      </c>
      <c r="F345" s="33">
        <f t="shared" si="54"/>
        <v>0</v>
      </c>
      <c r="G345" s="33">
        <f t="shared" si="54"/>
        <v>13.100000000000001</v>
      </c>
      <c r="H345" s="33">
        <f t="shared" si="54"/>
        <v>5.2</v>
      </c>
      <c r="I345" s="33">
        <f t="shared" si="54"/>
        <v>5.4</v>
      </c>
      <c r="J345" s="33">
        <f t="shared" si="54"/>
        <v>110.7</v>
      </c>
      <c r="K345" s="141"/>
    </row>
    <row r="346" spans="1:11" x14ac:dyDescent="0.2">
      <c r="A346" s="48"/>
      <c r="B346" s="63" t="s">
        <v>447</v>
      </c>
      <c r="C346" s="3" t="s">
        <v>155</v>
      </c>
      <c r="D346" s="93"/>
      <c r="E346" s="12"/>
      <c r="F346" s="12"/>
      <c r="G346" s="27">
        <f>G347</f>
        <v>8.4</v>
      </c>
      <c r="H346" s="12"/>
      <c r="I346" s="12"/>
      <c r="J346" s="12"/>
      <c r="K346" s="141"/>
    </row>
    <row r="347" spans="1:11" x14ac:dyDescent="0.2">
      <c r="A347" s="48"/>
      <c r="B347" s="26" t="s">
        <v>240</v>
      </c>
      <c r="C347" s="3" t="s">
        <v>155</v>
      </c>
      <c r="D347" s="93"/>
      <c r="E347" s="12"/>
      <c r="F347" s="12"/>
      <c r="G347" s="27">
        <v>8.4</v>
      </c>
      <c r="H347" s="12"/>
      <c r="I347" s="12"/>
      <c r="J347" s="12"/>
      <c r="K347" s="141"/>
    </row>
    <row r="348" spans="1:11" ht="25.5" x14ac:dyDescent="0.2">
      <c r="A348" s="48"/>
      <c r="B348" s="63" t="s">
        <v>448</v>
      </c>
      <c r="C348" s="3" t="s">
        <v>155</v>
      </c>
      <c r="D348" s="87">
        <f>D349+D350+D351</f>
        <v>37.4</v>
      </c>
      <c r="E348" s="12"/>
      <c r="F348" s="12"/>
      <c r="G348" s="12"/>
      <c r="H348" s="12"/>
      <c r="I348" s="12"/>
      <c r="J348" s="12"/>
      <c r="K348" s="141"/>
    </row>
    <row r="349" spans="1:11" x14ac:dyDescent="0.2">
      <c r="A349" s="48"/>
      <c r="B349" s="26" t="s">
        <v>129</v>
      </c>
      <c r="C349" s="3" t="s">
        <v>155</v>
      </c>
      <c r="D349" s="87">
        <v>14</v>
      </c>
      <c r="E349" s="12"/>
      <c r="F349" s="12"/>
      <c r="G349" s="12"/>
      <c r="H349" s="12"/>
      <c r="I349" s="12"/>
      <c r="J349" s="12"/>
      <c r="K349" s="141"/>
    </row>
    <row r="350" spans="1:11" x14ac:dyDescent="0.2">
      <c r="A350" s="48"/>
      <c r="B350" s="26" t="s">
        <v>127</v>
      </c>
      <c r="C350" s="3" t="s">
        <v>155</v>
      </c>
      <c r="D350" s="87">
        <v>16</v>
      </c>
      <c r="E350" s="12"/>
      <c r="F350" s="12"/>
      <c r="G350" s="12"/>
      <c r="H350" s="12"/>
      <c r="I350" s="12"/>
      <c r="J350" s="12"/>
      <c r="K350" s="141"/>
    </row>
    <row r="351" spans="1:11" x14ac:dyDescent="0.2">
      <c r="A351" s="48"/>
      <c r="B351" s="26" t="s">
        <v>128</v>
      </c>
      <c r="C351" s="3" t="s">
        <v>155</v>
      </c>
      <c r="D351" s="87">
        <v>7.4</v>
      </c>
      <c r="E351" s="12"/>
      <c r="F351" s="12"/>
      <c r="G351" s="12"/>
      <c r="H351" s="12"/>
      <c r="I351" s="12"/>
      <c r="J351" s="12"/>
      <c r="K351" s="141"/>
    </row>
    <row r="352" spans="1:11" x14ac:dyDescent="0.2">
      <c r="A352" s="48"/>
      <c r="B352" s="63" t="s">
        <v>449</v>
      </c>
      <c r="C352" s="3" t="s">
        <v>155</v>
      </c>
      <c r="D352" s="93"/>
      <c r="E352" s="27"/>
      <c r="F352" s="27"/>
      <c r="G352" s="27"/>
      <c r="H352" s="27"/>
      <c r="I352" s="27">
        <f>I353</f>
        <v>5.4</v>
      </c>
      <c r="J352" s="27"/>
      <c r="K352" s="141"/>
    </row>
    <row r="353" spans="1:11" x14ac:dyDescent="0.2">
      <c r="A353" s="48"/>
      <c r="B353" s="26" t="s">
        <v>240</v>
      </c>
      <c r="C353" s="3" t="s">
        <v>155</v>
      </c>
      <c r="D353" s="93"/>
      <c r="E353" s="27"/>
      <c r="F353" s="27"/>
      <c r="G353" s="27"/>
      <c r="H353" s="27"/>
      <c r="I353" s="27">
        <v>5.4</v>
      </c>
      <c r="J353" s="27"/>
      <c r="K353" s="141"/>
    </row>
    <row r="354" spans="1:11" x14ac:dyDescent="0.2">
      <c r="A354" s="48"/>
      <c r="B354" s="63" t="s">
        <v>450</v>
      </c>
      <c r="C354" s="3" t="s">
        <v>155</v>
      </c>
      <c r="D354" s="93"/>
      <c r="E354" s="27"/>
      <c r="F354" s="27"/>
      <c r="G354" s="27"/>
      <c r="H354" s="27"/>
      <c r="I354" s="27"/>
      <c r="J354" s="27">
        <f>J355</f>
        <v>5</v>
      </c>
      <c r="K354" s="141"/>
    </row>
    <row r="355" spans="1:11" x14ac:dyDescent="0.2">
      <c r="A355" s="48"/>
      <c r="B355" s="26" t="s">
        <v>240</v>
      </c>
      <c r="C355" s="3" t="s">
        <v>155</v>
      </c>
      <c r="D355" s="93"/>
      <c r="E355" s="27"/>
      <c r="F355" s="27"/>
      <c r="G355" s="27"/>
      <c r="H355" s="27"/>
      <c r="I355" s="27"/>
      <c r="J355" s="27">
        <v>5</v>
      </c>
      <c r="K355" s="141"/>
    </row>
    <row r="356" spans="1:11" x14ac:dyDescent="0.2">
      <c r="A356" s="48"/>
      <c r="B356" s="63" t="s">
        <v>451</v>
      </c>
      <c r="C356" s="3" t="s">
        <v>155</v>
      </c>
      <c r="D356" s="93"/>
      <c r="E356" s="27"/>
      <c r="F356" s="27"/>
      <c r="G356" s="27"/>
      <c r="H356" s="27"/>
      <c r="I356" s="27"/>
      <c r="J356" s="27">
        <f>J357</f>
        <v>5.7</v>
      </c>
      <c r="K356" s="141"/>
    </row>
    <row r="357" spans="1:11" x14ac:dyDescent="0.2">
      <c r="A357" s="48"/>
      <c r="B357" s="26" t="s">
        <v>240</v>
      </c>
      <c r="C357" s="3" t="s">
        <v>155</v>
      </c>
      <c r="D357" s="93"/>
      <c r="E357" s="27"/>
      <c r="F357" s="27"/>
      <c r="G357" s="27"/>
      <c r="H357" s="27"/>
      <c r="I357" s="27"/>
      <c r="J357" s="27">
        <v>5.7</v>
      </c>
      <c r="K357" s="141"/>
    </row>
    <row r="358" spans="1:11" x14ac:dyDescent="0.2">
      <c r="A358" s="48"/>
      <c r="B358" s="63" t="s">
        <v>452</v>
      </c>
      <c r="C358" s="3" t="s">
        <v>155</v>
      </c>
      <c r="D358" s="93"/>
      <c r="E358" s="27"/>
      <c r="F358" s="27"/>
      <c r="G358" s="27"/>
      <c r="H358" s="27"/>
      <c r="I358" s="27"/>
      <c r="J358" s="27">
        <f>J359</f>
        <v>50</v>
      </c>
      <c r="K358" s="141"/>
    </row>
    <row r="359" spans="1:11" x14ac:dyDescent="0.2">
      <c r="A359" s="48"/>
      <c r="B359" s="26" t="s">
        <v>240</v>
      </c>
      <c r="C359" s="3" t="s">
        <v>155</v>
      </c>
      <c r="D359" s="93"/>
      <c r="E359" s="27"/>
      <c r="F359" s="27"/>
      <c r="G359" s="27"/>
      <c r="H359" s="27"/>
      <c r="I359" s="27"/>
      <c r="J359" s="27">
        <v>50</v>
      </c>
      <c r="K359" s="141"/>
    </row>
    <row r="360" spans="1:11" x14ac:dyDescent="0.2">
      <c r="A360" s="48"/>
      <c r="B360" s="63" t="s">
        <v>453</v>
      </c>
      <c r="C360" s="3" t="s">
        <v>155</v>
      </c>
      <c r="D360" s="93"/>
      <c r="E360" s="27"/>
      <c r="F360" s="27"/>
      <c r="G360" s="27"/>
      <c r="H360" s="27"/>
      <c r="I360" s="27"/>
      <c r="J360" s="27">
        <f>J361</f>
        <v>50</v>
      </c>
      <c r="K360" s="141"/>
    </row>
    <row r="361" spans="1:11" x14ac:dyDescent="0.2">
      <c r="A361" s="48"/>
      <c r="B361" s="26" t="s">
        <v>240</v>
      </c>
      <c r="C361" s="3" t="s">
        <v>155</v>
      </c>
      <c r="D361" s="93"/>
      <c r="E361" s="27"/>
      <c r="F361" s="27"/>
      <c r="G361" s="27"/>
      <c r="H361" s="27"/>
      <c r="I361" s="27"/>
      <c r="J361" s="27">
        <v>50</v>
      </c>
      <c r="K361" s="141"/>
    </row>
    <row r="362" spans="1:11" x14ac:dyDescent="0.2">
      <c r="A362" s="48"/>
      <c r="B362" s="63" t="s">
        <v>454</v>
      </c>
      <c r="C362" s="3" t="s">
        <v>155</v>
      </c>
      <c r="D362" s="93"/>
      <c r="E362" s="27"/>
      <c r="F362" s="27"/>
      <c r="G362" s="27">
        <f>G363</f>
        <v>4.7</v>
      </c>
      <c r="H362" s="27"/>
      <c r="I362" s="27"/>
      <c r="J362" s="27"/>
      <c r="K362" s="141"/>
    </row>
    <row r="363" spans="1:11" x14ac:dyDescent="0.2">
      <c r="A363" s="48"/>
      <c r="B363" s="26" t="s">
        <v>240</v>
      </c>
      <c r="C363" s="3" t="s">
        <v>155</v>
      </c>
      <c r="D363" s="94"/>
      <c r="E363" s="27"/>
      <c r="F363" s="27"/>
      <c r="G363" s="27">
        <v>4.7</v>
      </c>
      <c r="H363" s="27"/>
      <c r="I363" s="27"/>
      <c r="J363" s="27"/>
      <c r="K363" s="141"/>
    </row>
    <row r="364" spans="1:11" x14ac:dyDescent="0.2">
      <c r="A364" s="48"/>
      <c r="B364" s="64" t="s">
        <v>455</v>
      </c>
      <c r="C364" s="3" t="s">
        <v>155</v>
      </c>
      <c r="D364" s="94"/>
      <c r="E364" s="27"/>
      <c r="F364" s="27"/>
      <c r="G364" s="27"/>
      <c r="H364" s="27">
        <f>H365</f>
        <v>1.6</v>
      </c>
      <c r="I364" s="27"/>
      <c r="J364" s="27"/>
      <c r="K364" s="141"/>
    </row>
    <row r="365" spans="1:11" x14ac:dyDescent="0.2">
      <c r="A365" s="48"/>
      <c r="B365" s="26" t="s">
        <v>240</v>
      </c>
      <c r="C365" s="3" t="s">
        <v>155</v>
      </c>
      <c r="D365" s="94"/>
      <c r="E365" s="27"/>
      <c r="F365" s="27"/>
      <c r="G365" s="27"/>
      <c r="H365" s="27">
        <v>1.6</v>
      </c>
      <c r="I365" s="27"/>
      <c r="J365" s="27"/>
      <c r="K365" s="141"/>
    </row>
    <row r="366" spans="1:11" x14ac:dyDescent="0.2">
      <c r="A366" s="48"/>
      <c r="B366" s="63" t="s">
        <v>456</v>
      </c>
      <c r="C366" s="3" t="s">
        <v>155</v>
      </c>
      <c r="D366" s="93"/>
      <c r="E366" s="27"/>
      <c r="F366" s="27"/>
      <c r="G366" s="27"/>
      <c r="H366" s="27">
        <f>H367</f>
        <v>0.5</v>
      </c>
      <c r="I366" s="27"/>
      <c r="J366" s="27"/>
      <c r="K366" s="141"/>
    </row>
    <row r="367" spans="1:11" x14ac:dyDescent="0.2">
      <c r="A367" s="48"/>
      <c r="B367" s="26" t="s">
        <v>240</v>
      </c>
      <c r="C367" s="3" t="s">
        <v>155</v>
      </c>
      <c r="D367" s="93"/>
      <c r="E367" s="27"/>
      <c r="F367" s="27"/>
      <c r="G367" s="27"/>
      <c r="H367" s="27">
        <v>0.5</v>
      </c>
      <c r="I367" s="27"/>
      <c r="J367" s="27"/>
      <c r="K367" s="141"/>
    </row>
    <row r="368" spans="1:11" ht="25.5" x14ac:dyDescent="0.2">
      <c r="A368" s="48"/>
      <c r="B368" s="63" t="s">
        <v>457</v>
      </c>
      <c r="C368" s="3" t="s">
        <v>155</v>
      </c>
      <c r="D368" s="93"/>
      <c r="E368" s="27"/>
      <c r="F368" s="27"/>
      <c r="G368" s="27"/>
      <c r="H368" s="27">
        <f>H369</f>
        <v>3.1</v>
      </c>
      <c r="I368" s="27"/>
      <c r="J368" s="27"/>
      <c r="K368" s="141"/>
    </row>
    <row r="369" spans="1:11" x14ac:dyDescent="0.2">
      <c r="A369" s="48"/>
      <c r="B369" s="26" t="s">
        <v>240</v>
      </c>
      <c r="C369" s="3" t="s">
        <v>155</v>
      </c>
      <c r="D369" s="93"/>
      <c r="E369" s="27"/>
      <c r="F369" s="27"/>
      <c r="G369" s="27"/>
      <c r="H369" s="27">
        <v>3.1</v>
      </c>
      <c r="I369" s="27"/>
      <c r="J369" s="27"/>
      <c r="K369" s="141"/>
    </row>
    <row r="370" spans="1:11" ht="25.5" x14ac:dyDescent="0.2">
      <c r="A370" s="48" t="s">
        <v>458</v>
      </c>
      <c r="B370" s="62" t="s">
        <v>459</v>
      </c>
      <c r="C370" s="3" t="s">
        <v>155</v>
      </c>
      <c r="D370" s="33"/>
      <c r="E370" s="27"/>
      <c r="F370" s="27">
        <f>F371</f>
        <v>5.3</v>
      </c>
      <c r="G370" s="27"/>
      <c r="H370" s="27"/>
      <c r="I370" s="27"/>
      <c r="J370" s="27"/>
      <c r="K370" s="141"/>
    </row>
    <row r="371" spans="1:11" x14ac:dyDescent="0.2">
      <c r="A371" s="48"/>
      <c r="B371" s="26" t="s">
        <v>240</v>
      </c>
      <c r="C371" s="3" t="s">
        <v>155</v>
      </c>
      <c r="D371" s="33"/>
      <c r="E371" s="27"/>
      <c r="F371" s="27">
        <v>5.3</v>
      </c>
      <c r="G371" s="27"/>
      <c r="H371" s="27"/>
      <c r="I371" s="27"/>
      <c r="J371" s="27"/>
      <c r="K371" s="141"/>
    </row>
    <row r="372" spans="1:11" ht="25.5" x14ac:dyDescent="0.2">
      <c r="A372" s="48" t="s">
        <v>475</v>
      </c>
      <c r="B372" s="62" t="s">
        <v>460</v>
      </c>
      <c r="C372" s="3" t="s">
        <v>155</v>
      </c>
      <c r="D372" s="33"/>
      <c r="E372" s="27"/>
      <c r="F372" s="27"/>
      <c r="G372" s="27">
        <f>G373</f>
        <v>2.8</v>
      </c>
      <c r="H372" s="27">
        <f>H373</f>
        <v>3.6</v>
      </c>
      <c r="I372" s="27">
        <f>I373</f>
        <v>42.1</v>
      </c>
      <c r="J372" s="27"/>
      <c r="K372" s="141"/>
    </row>
    <row r="373" spans="1:11" x14ac:dyDescent="0.2">
      <c r="A373" s="48"/>
      <c r="B373" s="26" t="s">
        <v>240</v>
      </c>
      <c r="C373" s="3" t="s">
        <v>155</v>
      </c>
      <c r="D373" s="33"/>
      <c r="E373" s="27"/>
      <c r="F373" s="27"/>
      <c r="G373" s="27">
        <f>G375+G377+G379+G381</f>
        <v>2.8</v>
      </c>
      <c r="H373" s="27">
        <f>H375+H377+H379+H381</f>
        <v>3.6</v>
      </c>
      <c r="I373" s="27">
        <f>I375+I377+I379+I381</f>
        <v>42.1</v>
      </c>
      <c r="J373" s="27"/>
      <c r="K373" s="141"/>
    </row>
    <row r="374" spans="1:11" ht="25.5" x14ac:dyDescent="0.2">
      <c r="A374" s="48"/>
      <c r="B374" s="65" t="s">
        <v>461</v>
      </c>
      <c r="C374" s="3" t="s">
        <v>155</v>
      </c>
      <c r="D374" s="93"/>
      <c r="E374" s="27"/>
      <c r="F374" s="27"/>
      <c r="G374" s="27"/>
      <c r="H374" s="27"/>
      <c r="I374" s="27">
        <f>I375</f>
        <v>40</v>
      </c>
      <c r="J374" s="27"/>
      <c r="K374" s="141"/>
    </row>
    <row r="375" spans="1:11" x14ac:dyDescent="0.2">
      <c r="A375" s="48"/>
      <c r="B375" s="26" t="s">
        <v>240</v>
      </c>
      <c r="C375" s="3" t="s">
        <v>155</v>
      </c>
      <c r="D375" s="93"/>
      <c r="E375" s="27"/>
      <c r="F375" s="27"/>
      <c r="G375" s="27"/>
      <c r="H375" s="27"/>
      <c r="I375" s="27">
        <v>40</v>
      </c>
      <c r="J375" s="27"/>
      <c r="K375" s="141"/>
    </row>
    <row r="376" spans="1:11" ht="25.5" x14ac:dyDescent="0.2">
      <c r="A376" s="48"/>
      <c r="B376" s="65" t="s">
        <v>462</v>
      </c>
      <c r="C376" s="3" t="s">
        <v>155</v>
      </c>
      <c r="D376" s="93"/>
      <c r="E376" s="27"/>
      <c r="F376" s="27"/>
      <c r="G376" s="27">
        <f>G377</f>
        <v>2.8</v>
      </c>
      <c r="H376" s="27"/>
      <c r="I376" s="27"/>
      <c r="J376" s="27"/>
      <c r="K376" s="141"/>
    </row>
    <row r="377" spans="1:11" x14ac:dyDescent="0.2">
      <c r="A377" s="48"/>
      <c r="B377" s="26" t="s">
        <v>240</v>
      </c>
      <c r="C377" s="3" t="s">
        <v>155</v>
      </c>
      <c r="D377" s="93"/>
      <c r="E377" s="27"/>
      <c r="F377" s="27"/>
      <c r="G377" s="27">
        <v>2.8</v>
      </c>
      <c r="H377" s="27"/>
      <c r="I377" s="27"/>
      <c r="J377" s="27"/>
      <c r="K377" s="141"/>
    </row>
    <row r="378" spans="1:11" x14ac:dyDescent="0.2">
      <c r="A378" s="48"/>
      <c r="B378" s="65" t="s">
        <v>463</v>
      </c>
      <c r="C378" s="3" t="s">
        <v>155</v>
      </c>
      <c r="D378" s="93"/>
      <c r="E378" s="27"/>
      <c r="F378" s="27"/>
      <c r="G378" s="27"/>
      <c r="H378" s="27">
        <f>H379</f>
        <v>3.6</v>
      </c>
      <c r="I378" s="27"/>
      <c r="J378" s="27"/>
      <c r="K378" s="141"/>
    </row>
    <row r="379" spans="1:11" x14ac:dyDescent="0.2">
      <c r="A379" s="48"/>
      <c r="B379" s="26" t="s">
        <v>240</v>
      </c>
      <c r="C379" s="3" t="s">
        <v>155</v>
      </c>
      <c r="D379" s="93"/>
      <c r="E379" s="27"/>
      <c r="F379" s="27"/>
      <c r="G379" s="27"/>
      <c r="H379" s="27">
        <v>3.6</v>
      </c>
      <c r="I379" s="27"/>
      <c r="J379" s="27"/>
      <c r="K379" s="141"/>
    </row>
    <row r="380" spans="1:11" ht="25.5" x14ac:dyDescent="0.2">
      <c r="A380" s="48"/>
      <c r="B380" s="65" t="s">
        <v>464</v>
      </c>
      <c r="C380" s="3" t="s">
        <v>155</v>
      </c>
      <c r="D380" s="93"/>
      <c r="E380" s="27"/>
      <c r="F380" s="27"/>
      <c r="G380" s="27"/>
      <c r="H380" s="27"/>
      <c r="I380" s="27">
        <f>I381</f>
        <v>2.1</v>
      </c>
      <c r="J380" s="27"/>
      <c r="K380" s="141"/>
    </row>
    <row r="381" spans="1:11" x14ac:dyDescent="0.2">
      <c r="A381" s="48"/>
      <c r="B381" s="26" t="s">
        <v>240</v>
      </c>
      <c r="C381" s="3" t="s">
        <v>155</v>
      </c>
      <c r="D381" s="93"/>
      <c r="E381" s="27"/>
      <c r="F381" s="27"/>
      <c r="G381" s="27"/>
      <c r="H381" s="27"/>
      <c r="I381" s="27">
        <v>2.1</v>
      </c>
      <c r="J381" s="27"/>
      <c r="K381" s="141"/>
    </row>
    <row r="382" spans="1:11" x14ac:dyDescent="0.2">
      <c r="A382" s="48" t="s">
        <v>476</v>
      </c>
      <c r="B382" s="62" t="s">
        <v>465</v>
      </c>
      <c r="C382" s="3" t="s">
        <v>155</v>
      </c>
      <c r="D382" s="33"/>
      <c r="E382" s="27"/>
      <c r="F382" s="33">
        <f>F383</f>
        <v>1.6</v>
      </c>
      <c r="G382" s="27"/>
      <c r="H382" s="27"/>
      <c r="I382" s="27"/>
      <c r="J382" s="27"/>
      <c r="K382" s="141"/>
    </row>
    <row r="383" spans="1:11" x14ac:dyDescent="0.2">
      <c r="A383" s="48"/>
      <c r="B383" s="26" t="s">
        <v>240</v>
      </c>
      <c r="C383" s="3" t="s">
        <v>155</v>
      </c>
      <c r="D383" s="33"/>
      <c r="E383" s="27"/>
      <c r="F383" s="33">
        <v>1.6</v>
      </c>
      <c r="G383" s="27"/>
      <c r="H383" s="27"/>
      <c r="I383" s="27"/>
      <c r="J383" s="27"/>
      <c r="K383" s="141"/>
    </row>
    <row r="384" spans="1:11" x14ac:dyDescent="0.2">
      <c r="A384" s="48" t="s">
        <v>477</v>
      </c>
      <c r="B384" s="62" t="s">
        <v>471</v>
      </c>
      <c r="C384" s="3" t="s">
        <v>155</v>
      </c>
      <c r="D384" s="33"/>
      <c r="E384" s="27"/>
      <c r="F384" s="27"/>
      <c r="G384" s="27"/>
      <c r="H384" s="27"/>
      <c r="I384" s="33">
        <f>I385</f>
        <v>3.6</v>
      </c>
      <c r="J384" s="27"/>
      <c r="K384" s="141"/>
    </row>
    <row r="385" spans="1:11" x14ac:dyDescent="0.2">
      <c r="A385" s="48"/>
      <c r="B385" s="26" t="s">
        <v>240</v>
      </c>
      <c r="C385" s="3" t="s">
        <v>155</v>
      </c>
      <c r="D385" s="33"/>
      <c r="E385" s="27"/>
      <c r="F385" s="27"/>
      <c r="G385" s="27"/>
      <c r="H385" s="27"/>
      <c r="I385" s="33">
        <v>3.6</v>
      </c>
      <c r="J385" s="27"/>
      <c r="K385" s="141"/>
    </row>
    <row r="386" spans="1:11" x14ac:dyDescent="0.2">
      <c r="A386" s="48" t="s">
        <v>478</v>
      </c>
      <c r="B386" s="62" t="s">
        <v>472</v>
      </c>
      <c r="C386" s="3" t="s">
        <v>155</v>
      </c>
      <c r="D386" s="33"/>
      <c r="E386" s="27"/>
      <c r="F386" s="27"/>
      <c r="G386" s="27"/>
      <c r="H386" s="27"/>
      <c r="I386" s="27"/>
      <c r="J386" s="27">
        <f>J387</f>
        <v>100</v>
      </c>
      <c r="K386" s="141"/>
    </row>
    <row r="387" spans="1:11" x14ac:dyDescent="0.2">
      <c r="A387" s="48"/>
      <c r="B387" s="26" t="s">
        <v>240</v>
      </c>
      <c r="C387" s="3" t="s">
        <v>155</v>
      </c>
      <c r="D387" s="33"/>
      <c r="E387" s="27"/>
      <c r="F387" s="27"/>
      <c r="G387" s="27"/>
      <c r="H387" s="27"/>
      <c r="I387" s="27"/>
      <c r="J387" s="27">
        <v>100</v>
      </c>
      <c r="K387" s="141"/>
    </row>
    <row r="388" spans="1:11" x14ac:dyDescent="0.2">
      <c r="A388" s="48" t="s">
        <v>479</v>
      </c>
      <c r="B388" s="62" t="s">
        <v>473</v>
      </c>
      <c r="C388" s="3" t="s">
        <v>155</v>
      </c>
      <c r="D388" s="33"/>
      <c r="E388" s="27"/>
      <c r="F388" s="27"/>
      <c r="G388" s="27"/>
      <c r="H388" s="27"/>
      <c r="I388" s="27"/>
      <c r="J388" s="27">
        <f>J389</f>
        <v>450</v>
      </c>
      <c r="K388" s="141"/>
    </row>
    <row r="389" spans="1:11" x14ac:dyDescent="0.2">
      <c r="A389" s="48"/>
      <c r="B389" s="26" t="s">
        <v>240</v>
      </c>
      <c r="C389" s="3" t="s">
        <v>155</v>
      </c>
      <c r="D389" s="33"/>
      <c r="E389" s="27"/>
      <c r="F389" s="27"/>
      <c r="G389" s="27"/>
      <c r="H389" s="27"/>
      <c r="I389" s="27"/>
      <c r="J389" s="27">
        <v>450</v>
      </c>
      <c r="K389" s="141"/>
    </row>
    <row r="390" spans="1:11" x14ac:dyDescent="0.2">
      <c r="A390" s="48" t="s">
        <v>480</v>
      </c>
      <c r="B390" s="63" t="s">
        <v>474</v>
      </c>
      <c r="C390" s="3" t="s">
        <v>155</v>
      </c>
      <c r="D390" s="33">
        <f>D391+D392</f>
        <v>1.6</v>
      </c>
      <c r="E390" s="33">
        <f>E391+E392</f>
        <v>1.4</v>
      </c>
      <c r="F390" s="12"/>
      <c r="G390" s="12"/>
      <c r="H390" s="12"/>
      <c r="I390" s="12"/>
      <c r="J390" s="12"/>
      <c r="K390" s="141"/>
    </row>
    <row r="391" spans="1:11" x14ac:dyDescent="0.2">
      <c r="A391" s="48"/>
      <c r="B391" s="26" t="s">
        <v>127</v>
      </c>
      <c r="C391" s="3" t="s">
        <v>126</v>
      </c>
      <c r="D391" s="33">
        <v>1.6</v>
      </c>
      <c r="E391" s="33"/>
      <c r="F391" s="12"/>
      <c r="G391" s="12"/>
      <c r="H391" s="12"/>
      <c r="I391" s="12"/>
      <c r="J391" s="12"/>
      <c r="K391" s="141"/>
    </row>
    <row r="392" spans="1:11" x14ac:dyDescent="0.2">
      <c r="A392" s="48"/>
      <c r="B392" s="26" t="s">
        <v>240</v>
      </c>
      <c r="C392" s="3" t="s">
        <v>155</v>
      </c>
      <c r="D392" s="33"/>
      <c r="E392" s="33">
        <v>1.4</v>
      </c>
      <c r="F392" s="12"/>
      <c r="G392" s="12"/>
      <c r="H392" s="12"/>
      <c r="I392" s="12"/>
      <c r="J392" s="12"/>
      <c r="K392" s="141"/>
    </row>
    <row r="393" spans="1:11" x14ac:dyDescent="0.2">
      <c r="A393" s="48" t="s">
        <v>481</v>
      </c>
      <c r="B393" s="62" t="s">
        <v>482</v>
      </c>
      <c r="C393" s="3" t="s">
        <v>155</v>
      </c>
      <c r="D393" s="33"/>
      <c r="E393" s="27"/>
      <c r="F393" s="27"/>
      <c r="G393" s="27">
        <f>G394</f>
        <v>12.400000000000002</v>
      </c>
      <c r="H393" s="27"/>
      <c r="I393" s="27"/>
      <c r="J393" s="27"/>
      <c r="K393" s="141"/>
    </row>
    <row r="394" spans="1:11" x14ac:dyDescent="0.2">
      <c r="A394" s="48"/>
      <c r="B394" s="26" t="s">
        <v>240</v>
      </c>
      <c r="C394" s="3" t="s">
        <v>155</v>
      </c>
      <c r="D394" s="33"/>
      <c r="E394" s="27"/>
      <c r="F394" s="27"/>
      <c r="G394" s="27">
        <f>G396+G398+G400+G402+G404</f>
        <v>12.400000000000002</v>
      </c>
      <c r="H394" s="27"/>
      <c r="I394" s="27"/>
      <c r="J394" s="27"/>
      <c r="K394" s="141"/>
    </row>
    <row r="395" spans="1:11" x14ac:dyDescent="0.2">
      <c r="A395" s="48"/>
      <c r="B395" s="65" t="s">
        <v>483</v>
      </c>
      <c r="C395" s="3" t="s">
        <v>155</v>
      </c>
      <c r="D395" s="93"/>
      <c r="E395" s="27"/>
      <c r="F395" s="27"/>
      <c r="G395" s="27">
        <f>G396</f>
        <v>6.2</v>
      </c>
      <c r="H395" s="27"/>
      <c r="I395" s="27"/>
      <c r="J395" s="27"/>
      <c r="K395" s="141"/>
    </row>
    <row r="396" spans="1:11" x14ac:dyDescent="0.2">
      <c r="A396" s="48"/>
      <c r="B396" s="26" t="s">
        <v>240</v>
      </c>
      <c r="C396" s="3" t="s">
        <v>155</v>
      </c>
      <c r="D396" s="93"/>
      <c r="E396" s="27"/>
      <c r="F396" s="27"/>
      <c r="G396" s="33">
        <v>6.2</v>
      </c>
      <c r="H396" s="27"/>
      <c r="I396" s="27"/>
      <c r="J396" s="27"/>
      <c r="K396" s="141"/>
    </row>
    <row r="397" spans="1:11" x14ac:dyDescent="0.2">
      <c r="A397" s="48"/>
      <c r="B397" s="65" t="s">
        <v>484</v>
      </c>
      <c r="C397" s="3" t="s">
        <v>155</v>
      </c>
      <c r="D397" s="93"/>
      <c r="E397" s="27"/>
      <c r="F397" s="27"/>
      <c r="G397" s="33">
        <f>G398</f>
        <v>1.1000000000000001</v>
      </c>
      <c r="H397" s="27"/>
      <c r="I397" s="27"/>
      <c r="J397" s="27"/>
      <c r="K397" s="141"/>
    </row>
    <row r="398" spans="1:11" x14ac:dyDescent="0.2">
      <c r="A398" s="48"/>
      <c r="B398" s="26" t="s">
        <v>240</v>
      </c>
      <c r="C398" s="3" t="s">
        <v>155</v>
      </c>
      <c r="D398" s="93"/>
      <c r="E398" s="27"/>
      <c r="F398" s="27"/>
      <c r="G398" s="33">
        <v>1.1000000000000001</v>
      </c>
      <c r="H398" s="27"/>
      <c r="I398" s="27"/>
      <c r="J398" s="27"/>
      <c r="K398" s="141"/>
    </row>
    <row r="399" spans="1:11" x14ac:dyDescent="0.2">
      <c r="A399" s="48"/>
      <c r="B399" s="65" t="s">
        <v>485</v>
      </c>
      <c r="C399" s="3" t="s">
        <v>155</v>
      </c>
      <c r="D399" s="93"/>
      <c r="E399" s="27"/>
      <c r="F399" s="27"/>
      <c r="G399" s="33">
        <f>G400</f>
        <v>0.5</v>
      </c>
      <c r="H399" s="27"/>
      <c r="I399" s="27"/>
      <c r="J399" s="27"/>
      <c r="K399" s="141"/>
    </row>
    <row r="400" spans="1:11" x14ac:dyDescent="0.2">
      <c r="A400" s="48"/>
      <c r="B400" s="26" t="s">
        <v>240</v>
      </c>
      <c r="C400" s="3" t="s">
        <v>155</v>
      </c>
      <c r="D400" s="93"/>
      <c r="E400" s="27"/>
      <c r="F400" s="27"/>
      <c r="G400" s="33">
        <v>0.5</v>
      </c>
      <c r="H400" s="27"/>
      <c r="I400" s="27"/>
      <c r="J400" s="27"/>
      <c r="K400" s="141"/>
    </row>
    <row r="401" spans="1:11" x14ac:dyDescent="0.2">
      <c r="A401" s="48"/>
      <c r="B401" s="65" t="s">
        <v>486</v>
      </c>
      <c r="C401" s="3" t="s">
        <v>155</v>
      </c>
      <c r="D401" s="93"/>
      <c r="E401" s="27"/>
      <c r="F401" s="27"/>
      <c r="G401" s="33">
        <f>G402</f>
        <v>3.3</v>
      </c>
      <c r="H401" s="27"/>
      <c r="I401" s="27"/>
      <c r="J401" s="27"/>
      <c r="K401" s="141"/>
    </row>
    <row r="402" spans="1:11" x14ac:dyDescent="0.2">
      <c r="A402" s="48"/>
      <c r="B402" s="26" t="s">
        <v>240</v>
      </c>
      <c r="C402" s="3" t="s">
        <v>155</v>
      </c>
      <c r="D402" s="93"/>
      <c r="E402" s="27"/>
      <c r="F402" s="27"/>
      <c r="G402" s="33">
        <v>3.3</v>
      </c>
      <c r="H402" s="27"/>
      <c r="I402" s="27"/>
      <c r="J402" s="27"/>
      <c r="K402" s="141"/>
    </row>
    <row r="403" spans="1:11" x14ac:dyDescent="0.2">
      <c r="A403" s="48"/>
      <c r="B403" s="65" t="s">
        <v>487</v>
      </c>
      <c r="C403" s="3" t="s">
        <v>155</v>
      </c>
      <c r="D403" s="93"/>
      <c r="E403" s="27"/>
      <c r="F403" s="27"/>
      <c r="G403" s="33">
        <f>G404</f>
        <v>1.3</v>
      </c>
      <c r="H403" s="27"/>
      <c r="I403" s="27"/>
      <c r="J403" s="27"/>
      <c r="K403" s="141"/>
    </row>
    <row r="404" spans="1:11" x14ac:dyDescent="0.2">
      <c r="A404" s="48"/>
      <c r="B404" s="26" t="s">
        <v>240</v>
      </c>
      <c r="C404" s="3" t="s">
        <v>155</v>
      </c>
      <c r="D404" s="93"/>
      <c r="E404" s="27"/>
      <c r="F404" s="27"/>
      <c r="G404" s="33">
        <v>1.3</v>
      </c>
      <c r="H404" s="27"/>
      <c r="I404" s="27"/>
      <c r="J404" s="27"/>
      <c r="K404" s="141"/>
    </row>
    <row r="405" spans="1:11" x14ac:dyDescent="0.2">
      <c r="A405" s="48" t="s">
        <v>488</v>
      </c>
      <c r="B405" s="62" t="s">
        <v>489</v>
      </c>
      <c r="C405" s="3" t="s">
        <v>155</v>
      </c>
      <c r="D405" s="27"/>
      <c r="E405" s="27"/>
      <c r="F405" s="27"/>
      <c r="G405" s="27">
        <f>G406</f>
        <v>5.5</v>
      </c>
      <c r="H405" s="27"/>
      <c r="I405" s="27"/>
      <c r="J405" s="27"/>
      <c r="K405" s="141"/>
    </row>
    <row r="406" spans="1:11" x14ac:dyDescent="0.2">
      <c r="A406" s="48"/>
      <c r="B406" s="26" t="s">
        <v>240</v>
      </c>
      <c r="C406" s="3" t="s">
        <v>155</v>
      </c>
      <c r="D406" s="27"/>
      <c r="E406" s="27"/>
      <c r="F406" s="27"/>
      <c r="G406" s="27">
        <v>5.5</v>
      </c>
      <c r="H406" s="27"/>
      <c r="I406" s="27"/>
      <c r="J406" s="27"/>
      <c r="K406" s="141"/>
    </row>
    <row r="407" spans="1:11" ht="38.25" x14ac:dyDescent="0.2">
      <c r="A407" s="48" t="s">
        <v>490</v>
      </c>
      <c r="B407" s="62" t="s">
        <v>491</v>
      </c>
      <c r="C407" s="3" t="s">
        <v>155</v>
      </c>
      <c r="D407" s="27"/>
      <c r="E407" s="12"/>
      <c r="F407" s="12"/>
      <c r="G407" s="12"/>
      <c r="H407" s="12"/>
      <c r="I407" s="27"/>
      <c r="J407" s="27">
        <f>J408</f>
        <v>250</v>
      </c>
      <c r="K407" s="141"/>
    </row>
    <row r="408" spans="1:11" x14ac:dyDescent="0.2">
      <c r="A408" s="48"/>
      <c r="B408" s="26" t="s">
        <v>240</v>
      </c>
      <c r="C408" s="3" t="s">
        <v>155</v>
      </c>
      <c r="D408" s="27"/>
      <c r="E408" s="12"/>
      <c r="F408" s="12"/>
      <c r="G408" s="12"/>
      <c r="H408" s="12"/>
      <c r="I408" s="27"/>
      <c r="J408" s="27">
        <v>250</v>
      </c>
      <c r="K408" s="141"/>
    </row>
    <row r="409" spans="1:11" ht="25.5" x14ac:dyDescent="0.2">
      <c r="A409" s="48" t="s">
        <v>492</v>
      </c>
      <c r="B409" s="62" t="s">
        <v>493</v>
      </c>
      <c r="C409" s="3" t="s">
        <v>155</v>
      </c>
      <c r="D409" s="27"/>
      <c r="E409" s="27"/>
      <c r="F409" s="27"/>
      <c r="G409" s="27"/>
      <c r="H409" s="27"/>
      <c r="I409" s="27">
        <f>I410</f>
        <v>8.5</v>
      </c>
      <c r="J409" s="27"/>
      <c r="K409" s="141"/>
    </row>
    <row r="410" spans="1:11" x14ac:dyDescent="0.2">
      <c r="A410" s="48"/>
      <c r="B410" s="26" t="s">
        <v>240</v>
      </c>
      <c r="C410" s="3" t="s">
        <v>155</v>
      </c>
      <c r="D410" s="27"/>
      <c r="E410" s="27"/>
      <c r="F410" s="27"/>
      <c r="G410" s="27"/>
      <c r="H410" s="27"/>
      <c r="I410" s="27">
        <v>8.5</v>
      </c>
      <c r="J410" s="27"/>
      <c r="K410" s="142"/>
    </row>
    <row r="411" spans="1:11" x14ac:dyDescent="0.2">
      <c r="A411" s="48"/>
      <c r="B411" s="6" t="s">
        <v>131</v>
      </c>
      <c r="C411" s="5" t="s">
        <v>126</v>
      </c>
      <c r="D411" s="70">
        <f>SUM(D412:D415)</f>
        <v>44.835000000000001</v>
      </c>
      <c r="E411" s="70">
        <f t="shared" ref="E411:J411" si="55">SUM(E412:E415)</f>
        <v>1.4</v>
      </c>
      <c r="F411" s="70">
        <f t="shared" si="55"/>
        <v>6.9</v>
      </c>
      <c r="G411" s="70">
        <f t="shared" si="55"/>
        <v>233.8</v>
      </c>
      <c r="H411" s="70">
        <f t="shared" si="55"/>
        <v>40.800000000000004</v>
      </c>
      <c r="I411" s="70">
        <f t="shared" si="55"/>
        <v>59.6</v>
      </c>
      <c r="J411" s="70">
        <f t="shared" si="55"/>
        <v>910.7</v>
      </c>
      <c r="K411" s="70">
        <f>SUM(D411:J411)</f>
        <v>1298.0350000000001</v>
      </c>
    </row>
    <row r="412" spans="1:11" x14ac:dyDescent="0.2">
      <c r="A412" s="48"/>
      <c r="B412" s="26" t="s">
        <v>129</v>
      </c>
      <c r="C412" s="3" t="s">
        <v>126</v>
      </c>
      <c r="D412" s="79">
        <f>D342</f>
        <v>14</v>
      </c>
      <c r="E412" s="79">
        <f t="shared" ref="E412:J412" si="56">E342</f>
        <v>0</v>
      </c>
      <c r="F412" s="79">
        <f t="shared" si="56"/>
        <v>0</v>
      </c>
      <c r="G412" s="79">
        <f t="shared" si="56"/>
        <v>0</v>
      </c>
      <c r="H412" s="79">
        <f t="shared" si="56"/>
        <v>0</v>
      </c>
      <c r="I412" s="79">
        <f t="shared" si="56"/>
        <v>0</v>
      </c>
      <c r="J412" s="79">
        <f t="shared" si="56"/>
        <v>0</v>
      </c>
      <c r="K412" s="3"/>
    </row>
    <row r="413" spans="1:11" x14ac:dyDescent="0.2">
      <c r="A413" s="48"/>
      <c r="B413" s="26" t="s">
        <v>127</v>
      </c>
      <c r="C413" s="3" t="s">
        <v>126</v>
      </c>
      <c r="D413" s="79">
        <f>D338+D343+D391</f>
        <v>23.435000000000002</v>
      </c>
      <c r="E413" s="79">
        <f t="shared" ref="E413:J413" si="57">E338+E343+E391</f>
        <v>0</v>
      </c>
      <c r="F413" s="79">
        <f t="shared" si="57"/>
        <v>0</v>
      </c>
      <c r="G413" s="79">
        <f t="shared" si="57"/>
        <v>0</v>
      </c>
      <c r="H413" s="79">
        <f t="shared" si="57"/>
        <v>0</v>
      </c>
      <c r="I413" s="79">
        <f t="shared" si="57"/>
        <v>0</v>
      </c>
      <c r="J413" s="79">
        <f t="shared" si="57"/>
        <v>0</v>
      </c>
      <c r="K413" s="3"/>
    </row>
    <row r="414" spans="1:11" x14ac:dyDescent="0.2">
      <c r="A414" s="48"/>
      <c r="B414" s="26" t="s">
        <v>128</v>
      </c>
      <c r="C414" s="3" t="s">
        <v>126</v>
      </c>
      <c r="D414" s="79">
        <f>D344</f>
        <v>7.4</v>
      </c>
      <c r="E414" s="79">
        <f t="shared" ref="E414:J414" si="58">E344</f>
        <v>0</v>
      </c>
      <c r="F414" s="79">
        <f t="shared" si="58"/>
        <v>0</v>
      </c>
      <c r="G414" s="79">
        <f t="shared" si="58"/>
        <v>0</v>
      </c>
      <c r="H414" s="79">
        <f t="shared" si="58"/>
        <v>0</v>
      </c>
      <c r="I414" s="79">
        <f t="shared" si="58"/>
        <v>0</v>
      </c>
      <c r="J414" s="79">
        <f t="shared" si="58"/>
        <v>0</v>
      </c>
      <c r="K414" s="3"/>
    </row>
    <row r="415" spans="1:11" x14ac:dyDescent="0.2">
      <c r="A415" s="48"/>
      <c r="B415" s="26" t="s">
        <v>180</v>
      </c>
      <c r="C415" s="3" t="s">
        <v>126</v>
      </c>
      <c r="D415" s="79">
        <f>D336+D340+D345+D371+D373+D383+D385+D387+D389+D392+D394+D406+D408+D410</f>
        <v>0</v>
      </c>
      <c r="E415" s="79">
        <f t="shared" ref="E415:J415" si="59">E336+E340+E345+E371+E373+E383+E385+E387+E389+E392+E394+E406+E408+E410</f>
        <v>1.4</v>
      </c>
      <c r="F415" s="79">
        <f t="shared" si="59"/>
        <v>6.9</v>
      </c>
      <c r="G415" s="79">
        <f t="shared" si="59"/>
        <v>233.8</v>
      </c>
      <c r="H415" s="79">
        <f t="shared" si="59"/>
        <v>40.800000000000004</v>
      </c>
      <c r="I415" s="79">
        <f t="shared" si="59"/>
        <v>59.6</v>
      </c>
      <c r="J415" s="79">
        <f t="shared" si="59"/>
        <v>910.7</v>
      </c>
      <c r="K415" s="3"/>
    </row>
    <row r="416" spans="1:11" ht="29.25" customHeight="1" x14ac:dyDescent="0.2">
      <c r="A416" s="8" t="s">
        <v>139</v>
      </c>
      <c r="B416" s="120" t="s">
        <v>494</v>
      </c>
      <c r="C416" s="121"/>
      <c r="D416" s="121"/>
      <c r="E416" s="121"/>
      <c r="F416" s="121"/>
      <c r="G416" s="121"/>
      <c r="H416" s="121"/>
      <c r="I416" s="121"/>
      <c r="J416" s="121"/>
      <c r="K416" s="122"/>
    </row>
    <row r="417" spans="1:11" x14ac:dyDescent="0.2">
      <c r="A417" s="3"/>
      <c r="B417" s="23" t="s">
        <v>222</v>
      </c>
      <c r="C417" s="3" t="s">
        <v>124</v>
      </c>
      <c r="D417" s="11">
        <v>100</v>
      </c>
      <c r="E417" s="11">
        <v>100</v>
      </c>
      <c r="F417" s="11">
        <v>100</v>
      </c>
      <c r="G417" s="11">
        <v>100</v>
      </c>
      <c r="H417" s="11">
        <v>100</v>
      </c>
      <c r="I417" s="11">
        <v>100</v>
      </c>
      <c r="J417" s="11">
        <v>100</v>
      </c>
      <c r="K417" s="140" t="s">
        <v>84</v>
      </c>
    </row>
    <row r="418" spans="1:11" ht="25.5" x14ac:dyDescent="0.2">
      <c r="A418" s="48"/>
      <c r="B418" s="23" t="s">
        <v>224</v>
      </c>
      <c r="C418" s="3" t="s">
        <v>124</v>
      </c>
      <c r="D418" s="11">
        <v>100</v>
      </c>
      <c r="E418" s="11">
        <v>100</v>
      </c>
      <c r="F418" s="11">
        <v>100</v>
      </c>
      <c r="G418" s="11">
        <v>100</v>
      </c>
      <c r="H418" s="11">
        <v>100</v>
      </c>
      <c r="I418" s="11">
        <v>100</v>
      </c>
      <c r="J418" s="11">
        <v>100</v>
      </c>
      <c r="K418" s="141"/>
    </row>
    <row r="419" spans="1:11" x14ac:dyDescent="0.2">
      <c r="A419" s="48"/>
      <c r="B419" s="23" t="s">
        <v>225</v>
      </c>
      <c r="C419" s="3" t="s">
        <v>124</v>
      </c>
      <c r="D419" s="104">
        <v>70</v>
      </c>
      <c r="E419" s="104">
        <v>70</v>
      </c>
      <c r="F419" s="104">
        <v>70</v>
      </c>
      <c r="G419" s="104">
        <v>70</v>
      </c>
      <c r="H419" s="104">
        <v>75</v>
      </c>
      <c r="I419" s="104">
        <v>75</v>
      </c>
      <c r="J419" s="104">
        <v>75</v>
      </c>
      <c r="K419" s="141"/>
    </row>
    <row r="420" spans="1:11" ht="25.5" x14ac:dyDescent="0.2">
      <c r="A420" s="48" t="s">
        <v>73</v>
      </c>
      <c r="B420" s="62" t="s">
        <v>495</v>
      </c>
      <c r="C420" s="3" t="s">
        <v>126</v>
      </c>
      <c r="D420" s="30">
        <f>D421</f>
        <v>50</v>
      </c>
      <c r="E420" s="30">
        <f t="shared" ref="E420:J420" si="60">E421</f>
        <v>90</v>
      </c>
      <c r="F420" s="30">
        <f t="shared" si="60"/>
        <v>100</v>
      </c>
      <c r="G420" s="30">
        <f t="shared" si="60"/>
        <v>100</v>
      </c>
      <c r="H420" s="30">
        <f t="shared" si="60"/>
        <v>100</v>
      </c>
      <c r="I420" s="30">
        <f t="shared" si="60"/>
        <v>300</v>
      </c>
      <c r="J420" s="30">
        <f t="shared" si="60"/>
        <v>146.9</v>
      </c>
      <c r="K420" s="141"/>
    </row>
    <row r="421" spans="1:11" x14ac:dyDescent="0.2">
      <c r="A421" s="48"/>
      <c r="B421" s="26" t="s">
        <v>240</v>
      </c>
      <c r="C421" s="3" t="s">
        <v>126</v>
      </c>
      <c r="D421" s="30">
        <v>50</v>
      </c>
      <c r="E421" s="30">
        <v>90</v>
      </c>
      <c r="F421" s="30">
        <v>100</v>
      </c>
      <c r="G421" s="30">
        <v>100</v>
      </c>
      <c r="H421" s="30">
        <v>100</v>
      </c>
      <c r="I421" s="30">
        <v>300</v>
      </c>
      <c r="J421" s="30">
        <v>146.9</v>
      </c>
      <c r="K421" s="141"/>
    </row>
    <row r="422" spans="1:11" ht="25.5" x14ac:dyDescent="0.2">
      <c r="A422" s="48" t="s">
        <v>74</v>
      </c>
      <c r="B422" s="62" t="s">
        <v>19</v>
      </c>
      <c r="C422" s="3" t="s">
        <v>126</v>
      </c>
      <c r="D422" s="33">
        <f>D423+D424+D425</f>
        <v>3.5</v>
      </c>
      <c r="E422" s="33">
        <f t="shared" ref="E422:J422" si="61">E423+E424+E425</f>
        <v>7.5</v>
      </c>
      <c r="F422" s="33">
        <f t="shared" si="61"/>
        <v>0</v>
      </c>
      <c r="G422" s="33">
        <f t="shared" si="61"/>
        <v>3.5</v>
      </c>
      <c r="H422" s="33">
        <f t="shared" si="61"/>
        <v>0</v>
      </c>
      <c r="I422" s="33">
        <f t="shared" si="61"/>
        <v>6.5</v>
      </c>
      <c r="J422" s="33">
        <f t="shared" si="61"/>
        <v>0</v>
      </c>
      <c r="K422" s="141"/>
    </row>
    <row r="423" spans="1:11" x14ac:dyDescent="0.2">
      <c r="A423" s="48"/>
      <c r="B423" s="26" t="s">
        <v>129</v>
      </c>
      <c r="C423" s="3" t="s">
        <v>126</v>
      </c>
      <c r="D423" s="33">
        <v>1.8</v>
      </c>
      <c r="E423" s="30"/>
      <c r="F423" s="30"/>
      <c r="G423" s="30"/>
      <c r="H423" s="30"/>
      <c r="I423" s="30"/>
      <c r="J423" s="30"/>
      <c r="K423" s="141"/>
    </row>
    <row r="424" spans="1:11" x14ac:dyDescent="0.2">
      <c r="A424" s="48"/>
      <c r="B424" s="26" t="s">
        <v>127</v>
      </c>
      <c r="C424" s="3" t="s">
        <v>126</v>
      </c>
      <c r="D424" s="33">
        <v>1.7</v>
      </c>
      <c r="E424" s="30"/>
      <c r="F424" s="30"/>
      <c r="G424" s="30"/>
      <c r="H424" s="30"/>
      <c r="I424" s="30"/>
      <c r="J424" s="30"/>
      <c r="K424" s="141"/>
    </row>
    <row r="425" spans="1:11" x14ac:dyDescent="0.2">
      <c r="A425" s="48"/>
      <c r="B425" s="26" t="s">
        <v>240</v>
      </c>
      <c r="C425" s="3" t="s">
        <v>126</v>
      </c>
      <c r="D425" s="33"/>
      <c r="E425" s="30">
        <v>7.5</v>
      </c>
      <c r="F425" s="30">
        <v>0</v>
      </c>
      <c r="G425" s="30">
        <v>3.5</v>
      </c>
      <c r="H425" s="30">
        <v>0</v>
      </c>
      <c r="I425" s="30">
        <v>6.5</v>
      </c>
      <c r="J425" s="30">
        <v>0</v>
      </c>
      <c r="K425" s="141"/>
    </row>
    <row r="426" spans="1:11" s="18" customFormat="1" ht="25.5" x14ac:dyDescent="0.2">
      <c r="A426" s="48" t="s">
        <v>75</v>
      </c>
      <c r="B426" s="114" t="s">
        <v>496</v>
      </c>
      <c r="C426" s="3" t="s">
        <v>126</v>
      </c>
      <c r="D426" s="30">
        <f>D427+D428+D429</f>
        <v>100</v>
      </c>
      <c r="E426" s="30">
        <f t="shared" ref="E426:J426" si="62">E427+E428+E429</f>
        <v>194</v>
      </c>
      <c r="F426" s="30">
        <f t="shared" si="62"/>
        <v>209</v>
      </c>
      <c r="G426" s="30">
        <f t="shared" si="62"/>
        <v>130</v>
      </c>
      <c r="H426" s="30">
        <f t="shared" si="62"/>
        <v>150</v>
      </c>
      <c r="I426" s="30">
        <f t="shared" si="62"/>
        <v>244</v>
      </c>
      <c r="J426" s="30">
        <f t="shared" si="62"/>
        <v>250</v>
      </c>
      <c r="K426" s="141"/>
    </row>
    <row r="427" spans="1:11" s="18" customFormat="1" x14ac:dyDescent="0.2">
      <c r="A427" s="48"/>
      <c r="B427" s="26" t="s">
        <v>129</v>
      </c>
      <c r="C427" s="3" t="s">
        <v>126</v>
      </c>
      <c r="D427" s="30">
        <v>0</v>
      </c>
      <c r="E427" s="30">
        <v>0</v>
      </c>
      <c r="F427" s="30">
        <v>0</v>
      </c>
      <c r="G427" s="30"/>
      <c r="H427" s="30"/>
      <c r="I427" s="30"/>
      <c r="J427" s="30"/>
      <c r="K427" s="141"/>
    </row>
    <row r="428" spans="1:11" s="18" customFormat="1" x14ac:dyDescent="0.2">
      <c r="A428" s="48"/>
      <c r="B428" s="26" t="s">
        <v>127</v>
      </c>
      <c r="C428" s="3" t="s">
        <v>126</v>
      </c>
      <c r="D428" s="116">
        <v>0</v>
      </c>
      <c r="E428" s="116">
        <v>0</v>
      </c>
      <c r="F428" s="116">
        <v>0</v>
      </c>
      <c r="G428" s="30"/>
      <c r="H428" s="30"/>
      <c r="I428" s="30"/>
      <c r="J428" s="30"/>
      <c r="K428" s="141"/>
    </row>
    <row r="429" spans="1:11" s="18" customFormat="1" x14ac:dyDescent="0.2">
      <c r="A429" s="48"/>
      <c r="B429" s="26" t="s">
        <v>240</v>
      </c>
      <c r="C429" s="3" t="s">
        <v>126</v>
      </c>
      <c r="D429" s="30">
        <v>100</v>
      </c>
      <c r="E429" s="30">
        <v>194</v>
      </c>
      <c r="F429" s="30">
        <v>209</v>
      </c>
      <c r="G429" s="30">
        <v>130</v>
      </c>
      <c r="H429" s="30">
        <v>150</v>
      </c>
      <c r="I429" s="30">
        <v>244</v>
      </c>
      <c r="J429" s="30">
        <v>250</v>
      </c>
      <c r="K429" s="141"/>
    </row>
    <row r="430" spans="1:11" ht="25.5" x14ac:dyDescent="0.2">
      <c r="A430" s="48" t="s">
        <v>76</v>
      </c>
      <c r="B430" s="62" t="s">
        <v>497</v>
      </c>
      <c r="C430" s="3" t="s">
        <v>126</v>
      </c>
      <c r="D430" s="30">
        <f>D431+D432</f>
        <v>2.5</v>
      </c>
      <c r="E430" s="30">
        <f t="shared" ref="E430:J430" si="63">E431+E432</f>
        <v>20</v>
      </c>
      <c r="F430" s="30">
        <f t="shared" si="63"/>
        <v>20</v>
      </c>
      <c r="G430" s="30">
        <f t="shared" si="63"/>
        <v>20</v>
      </c>
      <c r="H430" s="30">
        <f t="shared" si="63"/>
        <v>18</v>
      </c>
      <c r="I430" s="30">
        <f t="shared" si="63"/>
        <v>0</v>
      </c>
      <c r="J430" s="30">
        <f t="shared" si="63"/>
        <v>0</v>
      </c>
      <c r="K430" s="141"/>
    </row>
    <row r="431" spans="1:11" x14ac:dyDescent="0.2">
      <c r="A431" s="48"/>
      <c r="B431" s="26" t="s">
        <v>127</v>
      </c>
      <c r="C431" s="3" t="s">
        <v>126</v>
      </c>
      <c r="D431" s="30">
        <v>0</v>
      </c>
      <c r="E431" s="116">
        <v>0</v>
      </c>
      <c r="F431" s="116">
        <v>0</v>
      </c>
      <c r="G431" s="30"/>
      <c r="H431" s="30"/>
      <c r="I431" s="30"/>
      <c r="J431" s="30"/>
      <c r="K431" s="141"/>
    </row>
    <row r="432" spans="1:11" x14ac:dyDescent="0.2">
      <c r="A432" s="48"/>
      <c r="B432" s="26" t="s">
        <v>240</v>
      </c>
      <c r="C432" s="3" t="s">
        <v>126</v>
      </c>
      <c r="D432" s="33">
        <v>2.5</v>
      </c>
      <c r="E432" s="30">
        <v>20</v>
      </c>
      <c r="F432" s="30">
        <v>20</v>
      </c>
      <c r="G432" s="30">
        <v>20</v>
      </c>
      <c r="H432" s="30">
        <f>20.5-2.5</f>
        <v>18</v>
      </c>
      <c r="I432" s="30"/>
      <c r="J432" s="30"/>
      <c r="K432" s="141"/>
    </row>
    <row r="433" spans="1:11" x14ac:dyDescent="0.2">
      <c r="A433" s="48" t="s">
        <v>77</v>
      </c>
      <c r="B433" s="62" t="s">
        <v>498</v>
      </c>
      <c r="C433" s="3" t="s">
        <v>126</v>
      </c>
      <c r="D433" s="30"/>
      <c r="E433" s="30">
        <f>E434</f>
        <v>25</v>
      </c>
      <c r="F433" s="30">
        <f>F434</f>
        <v>50</v>
      </c>
      <c r="G433" s="30"/>
      <c r="H433" s="30"/>
      <c r="I433" s="30"/>
      <c r="J433" s="30"/>
      <c r="K433" s="141"/>
    </row>
    <row r="434" spans="1:11" x14ac:dyDescent="0.2">
      <c r="A434" s="48"/>
      <c r="B434" s="26" t="s">
        <v>240</v>
      </c>
      <c r="C434" s="3" t="s">
        <v>126</v>
      </c>
      <c r="D434" s="30"/>
      <c r="E434" s="30">
        <v>25</v>
      </c>
      <c r="F434" s="30">
        <v>50</v>
      </c>
      <c r="G434" s="30"/>
      <c r="H434" s="30"/>
      <c r="I434" s="30"/>
      <c r="J434" s="30"/>
      <c r="K434" s="141"/>
    </row>
    <row r="435" spans="1:11" ht="25.5" x14ac:dyDescent="0.2">
      <c r="A435" s="171" t="s">
        <v>29</v>
      </c>
      <c r="B435" s="172" t="s">
        <v>530</v>
      </c>
      <c r="C435" s="173" t="s">
        <v>126</v>
      </c>
      <c r="D435" s="174">
        <f>D436+D437</f>
        <v>13.458</v>
      </c>
      <c r="E435" s="174">
        <f>E436+E437</f>
        <v>5.976</v>
      </c>
      <c r="F435" s="174">
        <f>F436+F437</f>
        <v>5.976</v>
      </c>
      <c r="G435" s="30"/>
      <c r="H435" s="30"/>
      <c r="I435" s="30"/>
      <c r="J435" s="30"/>
      <c r="K435" s="141"/>
    </row>
    <row r="436" spans="1:11" x14ac:dyDescent="0.2">
      <c r="A436" s="171"/>
      <c r="B436" s="175" t="s">
        <v>129</v>
      </c>
      <c r="C436" s="173" t="s">
        <v>126</v>
      </c>
      <c r="D436" s="174">
        <v>5.976</v>
      </c>
      <c r="E436" s="174">
        <v>5.976</v>
      </c>
      <c r="F436" s="174">
        <v>5.976</v>
      </c>
      <c r="G436" s="30"/>
      <c r="H436" s="30"/>
      <c r="I436" s="30"/>
      <c r="J436" s="30"/>
      <c r="K436" s="141"/>
    </row>
    <row r="437" spans="1:11" x14ac:dyDescent="0.2">
      <c r="A437" s="48"/>
      <c r="B437" s="26" t="s">
        <v>127</v>
      </c>
      <c r="C437" s="3" t="s">
        <v>155</v>
      </c>
      <c r="D437" s="115">
        <v>7.4820000000000002</v>
      </c>
      <c r="E437" s="30">
        <v>0</v>
      </c>
      <c r="F437" s="30">
        <v>0</v>
      </c>
      <c r="G437" s="30"/>
      <c r="H437" s="30"/>
      <c r="I437" s="30"/>
      <c r="J437" s="30"/>
      <c r="K437" s="141"/>
    </row>
    <row r="438" spans="1:11" ht="25.5" x14ac:dyDescent="0.2">
      <c r="A438" s="48"/>
      <c r="B438" s="34" t="s">
        <v>228</v>
      </c>
      <c r="C438" s="3" t="s">
        <v>126</v>
      </c>
      <c r="D438" s="123" t="s">
        <v>162</v>
      </c>
      <c r="E438" s="124"/>
      <c r="F438" s="124"/>
      <c r="G438" s="124"/>
      <c r="H438" s="124"/>
      <c r="I438" s="124"/>
      <c r="J438" s="125"/>
      <c r="K438" s="142"/>
    </row>
    <row r="439" spans="1:11" x14ac:dyDescent="0.2">
      <c r="A439" s="3"/>
      <c r="B439" s="6" t="s">
        <v>131</v>
      </c>
      <c r="C439" s="5" t="s">
        <v>126</v>
      </c>
      <c r="D439" s="70">
        <f>SUM(D440:D442)</f>
        <v>169.458</v>
      </c>
      <c r="E439" s="70">
        <f>SUM(E440:E442)</f>
        <v>342.476</v>
      </c>
      <c r="F439" s="70">
        <f>SUM(F440:F442)</f>
        <v>384.976</v>
      </c>
      <c r="G439" s="70">
        <f t="shared" ref="E439:J439" si="64">SUM(G440:G442)</f>
        <v>253.5</v>
      </c>
      <c r="H439" s="70">
        <f t="shared" si="64"/>
        <v>268</v>
      </c>
      <c r="I439" s="70">
        <f t="shared" si="64"/>
        <v>550.5</v>
      </c>
      <c r="J439" s="70">
        <f t="shared" si="64"/>
        <v>396.9</v>
      </c>
      <c r="K439" s="70">
        <f>SUM(D439:J439)</f>
        <v>2365.81</v>
      </c>
    </row>
    <row r="440" spans="1:11" x14ac:dyDescent="0.2">
      <c r="A440" s="3"/>
      <c r="B440" s="26" t="s">
        <v>129</v>
      </c>
      <c r="C440" s="3" t="s">
        <v>126</v>
      </c>
      <c r="D440" s="79">
        <f>D423+D427+D436</f>
        <v>7.7759999999999998</v>
      </c>
      <c r="E440" s="79">
        <f t="shared" ref="E440:J440" si="65">E423+E427+E436</f>
        <v>5.976</v>
      </c>
      <c r="F440" s="79">
        <f t="shared" si="65"/>
        <v>5.976</v>
      </c>
      <c r="G440" s="79">
        <f t="shared" si="65"/>
        <v>0</v>
      </c>
      <c r="H440" s="79">
        <f t="shared" si="65"/>
        <v>0</v>
      </c>
      <c r="I440" s="79">
        <f t="shared" si="65"/>
        <v>0</v>
      </c>
      <c r="J440" s="79">
        <f t="shared" si="65"/>
        <v>0</v>
      </c>
      <c r="K440" s="80"/>
    </row>
    <row r="441" spans="1:11" x14ac:dyDescent="0.2">
      <c r="A441" s="3"/>
      <c r="B441" s="26" t="s">
        <v>127</v>
      </c>
      <c r="C441" s="3" t="s">
        <v>126</v>
      </c>
      <c r="D441" s="79">
        <f>D424+D428+D431+D437</f>
        <v>9.1820000000000004</v>
      </c>
      <c r="E441" s="79">
        <f t="shared" ref="E441:J441" si="66">E424+E428+E431+E437</f>
        <v>0</v>
      </c>
      <c r="F441" s="79">
        <f t="shared" si="66"/>
        <v>0</v>
      </c>
      <c r="G441" s="79">
        <f t="shared" si="66"/>
        <v>0</v>
      </c>
      <c r="H441" s="79">
        <f t="shared" si="66"/>
        <v>0</v>
      </c>
      <c r="I441" s="79">
        <f t="shared" si="66"/>
        <v>0</v>
      </c>
      <c r="J441" s="79">
        <f t="shared" si="66"/>
        <v>0</v>
      </c>
      <c r="K441" s="80"/>
    </row>
    <row r="442" spans="1:11" x14ac:dyDescent="0.2">
      <c r="A442" s="3"/>
      <c r="B442" s="26" t="s">
        <v>180</v>
      </c>
      <c r="C442" s="3" t="s">
        <v>126</v>
      </c>
      <c r="D442" s="79">
        <f>D421+D425+D429+D432+D434</f>
        <v>152.5</v>
      </c>
      <c r="E442" s="79">
        <f>E421+E425+E429+E432+E434</f>
        <v>336.5</v>
      </c>
      <c r="F442" s="79">
        <f t="shared" ref="E442:J442" si="67">F421+F425+F429+F432+F434</f>
        <v>379</v>
      </c>
      <c r="G442" s="79">
        <f t="shared" si="67"/>
        <v>253.5</v>
      </c>
      <c r="H442" s="79">
        <f t="shared" si="67"/>
        <v>268</v>
      </c>
      <c r="I442" s="79">
        <f t="shared" si="67"/>
        <v>550.5</v>
      </c>
      <c r="J442" s="79">
        <f t="shared" si="67"/>
        <v>396.9</v>
      </c>
      <c r="K442" s="80"/>
    </row>
    <row r="443" spans="1:11" x14ac:dyDescent="0.2">
      <c r="A443" s="8" t="s">
        <v>140</v>
      </c>
      <c r="B443" s="120" t="s">
        <v>499</v>
      </c>
      <c r="C443" s="121"/>
      <c r="D443" s="121"/>
      <c r="E443" s="121"/>
      <c r="F443" s="121"/>
      <c r="G443" s="121"/>
      <c r="H443" s="121"/>
      <c r="I443" s="121"/>
      <c r="J443" s="121"/>
      <c r="K443" s="122"/>
    </row>
    <row r="444" spans="1:11" ht="25.5" x14ac:dyDescent="0.2">
      <c r="A444" s="48"/>
      <c r="B444" s="60" t="s">
        <v>223</v>
      </c>
      <c r="C444" s="33" t="s">
        <v>124</v>
      </c>
      <c r="D444" s="61">
        <v>100</v>
      </c>
      <c r="E444" s="61">
        <v>100</v>
      </c>
      <c r="F444" s="61">
        <v>100</v>
      </c>
      <c r="G444" s="61">
        <v>100</v>
      </c>
      <c r="H444" s="61">
        <v>100</v>
      </c>
      <c r="I444" s="61">
        <v>100</v>
      </c>
      <c r="J444" s="61">
        <v>100</v>
      </c>
      <c r="K444" s="117" t="s">
        <v>85</v>
      </c>
    </row>
    <row r="445" spans="1:11" x14ac:dyDescent="0.2">
      <c r="A445" s="48"/>
      <c r="B445" s="62" t="s">
        <v>500</v>
      </c>
      <c r="C445" s="3" t="s">
        <v>126</v>
      </c>
      <c r="D445" s="33"/>
      <c r="E445" s="27"/>
      <c r="F445" s="27"/>
      <c r="G445" s="27"/>
      <c r="H445" s="27">
        <f>H446</f>
        <v>100</v>
      </c>
      <c r="I445" s="27">
        <f>I446</f>
        <v>100</v>
      </c>
      <c r="J445" s="27"/>
      <c r="K445" s="118"/>
    </row>
    <row r="446" spans="1:11" x14ac:dyDescent="0.2">
      <c r="A446" s="48"/>
      <c r="B446" s="26" t="s">
        <v>240</v>
      </c>
      <c r="C446" s="3" t="s">
        <v>155</v>
      </c>
      <c r="D446" s="33"/>
      <c r="E446" s="27"/>
      <c r="F446" s="27"/>
      <c r="G446" s="27"/>
      <c r="H446" s="27">
        <v>100</v>
      </c>
      <c r="I446" s="27">
        <v>100</v>
      </c>
      <c r="J446" s="27"/>
      <c r="K446" s="118"/>
    </row>
    <row r="447" spans="1:11" x14ac:dyDescent="0.2">
      <c r="A447" s="48"/>
      <c r="B447" s="62" t="s">
        <v>501</v>
      </c>
      <c r="C447" s="3" t="s">
        <v>126</v>
      </c>
      <c r="D447" s="33"/>
      <c r="E447" s="27"/>
      <c r="F447" s="27"/>
      <c r="G447" s="27">
        <f>G448</f>
        <v>70</v>
      </c>
      <c r="H447" s="27">
        <f>H448</f>
        <v>70</v>
      </c>
      <c r="I447" s="27">
        <f>I448</f>
        <v>210</v>
      </c>
      <c r="J447" s="27"/>
      <c r="K447" s="118"/>
    </row>
    <row r="448" spans="1:11" x14ac:dyDescent="0.2">
      <c r="A448" s="48"/>
      <c r="B448" s="26" t="s">
        <v>240</v>
      </c>
      <c r="C448" s="3" t="s">
        <v>155</v>
      </c>
      <c r="D448" s="33"/>
      <c r="E448" s="27"/>
      <c r="F448" s="27"/>
      <c r="G448" s="27">
        <v>70</v>
      </c>
      <c r="H448" s="27">
        <v>70</v>
      </c>
      <c r="I448" s="27">
        <v>210</v>
      </c>
      <c r="J448" s="27"/>
      <c r="K448" s="119"/>
    </row>
    <row r="449" spans="1:12" x14ac:dyDescent="0.2">
      <c r="A449" s="3"/>
      <c r="B449" s="6" t="s">
        <v>131</v>
      </c>
      <c r="C449" s="5" t="s">
        <v>126</v>
      </c>
      <c r="D449" s="28">
        <f>D450</f>
        <v>0</v>
      </c>
      <c r="E449" s="28">
        <f t="shared" ref="E449:J449" si="68">E450</f>
        <v>0</v>
      </c>
      <c r="F449" s="28">
        <f t="shared" si="68"/>
        <v>0</v>
      </c>
      <c r="G449" s="28">
        <f t="shared" si="68"/>
        <v>70</v>
      </c>
      <c r="H449" s="28">
        <f t="shared" si="68"/>
        <v>170</v>
      </c>
      <c r="I449" s="28">
        <f t="shared" si="68"/>
        <v>310</v>
      </c>
      <c r="J449" s="28">
        <f t="shared" si="68"/>
        <v>0</v>
      </c>
      <c r="K449" s="28">
        <f>SUM(D449:J449)</f>
        <v>550</v>
      </c>
    </row>
    <row r="450" spans="1:12" x14ac:dyDescent="0.2">
      <c r="A450" s="3"/>
      <c r="B450" s="26" t="s">
        <v>180</v>
      </c>
      <c r="C450" s="3" t="s">
        <v>126</v>
      </c>
      <c r="D450" s="12">
        <f>D446+D448</f>
        <v>0</v>
      </c>
      <c r="E450" s="12">
        <f t="shared" ref="E450:J450" si="69">E446+E448</f>
        <v>0</v>
      </c>
      <c r="F450" s="12">
        <f t="shared" si="69"/>
        <v>0</v>
      </c>
      <c r="G450" s="12">
        <f t="shared" si="69"/>
        <v>70</v>
      </c>
      <c r="H450" s="12">
        <f t="shared" si="69"/>
        <v>170</v>
      </c>
      <c r="I450" s="12">
        <f t="shared" si="69"/>
        <v>310</v>
      </c>
      <c r="J450" s="12">
        <f t="shared" si="69"/>
        <v>0</v>
      </c>
      <c r="K450" s="7"/>
    </row>
    <row r="451" spans="1:12" x14ac:dyDescent="0.2">
      <c r="A451" s="8" t="s">
        <v>187</v>
      </c>
      <c r="B451" s="9" t="s">
        <v>502</v>
      </c>
      <c r="C451" s="10"/>
      <c r="D451" s="8"/>
      <c r="E451" s="8"/>
      <c r="F451" s="8"/>
      <c r="G451" s="8"/>
      <c r="H451" s="8"/>
      <c r="I451" s="8"/>
      <c r="J451" s="8"/>
      <c r="K451" s="8"/>
      <c r="L451" s="51"/>
    </row>
    <row r="452" spans="1:12" ht="25.5" x14ac:dyDescent="0.2">
      <c r="A452" s="3"/>
      <c r="B452" s="23" t="s">
        <v>241</v>
      </c>
      <c r="C452" s="3" t="s">
        <v>124</v>
      </c>
      <c r="D452" s="30">
        <v>36</v>
      </c>
      <c r="E452" s="30">
        <v>38</v>
      </c>
      <c r="F452" s="30">
        <v>40</v>
      </c>
      <c r="G452" s="30">
        <v>42</v>
      </c>
      <c r="H452" s="30">
        <v>44</v>
      </c>
      <c r="I452" s="30">
        <v>50</v>
      </c>
      <c r="J452" s="30">
        <v>56</v>
      </c>
      <c r="K452" s="117" t="s">
        <v>86</v>
      </c>
    </row>
    <row r="453" spans="1:12" ht="38.25" x14ac:dyDescent="0.2">
      <c r="A453" s="3"/>
      <c r="B453" s="23" t="s">
        <v>242</v>
      </c>
      <c r="C453" s="3" t="s">
        <v>124</v>
      </c>
      <c r="D453" s="30">
        <v>21</v>
      </c>
      <c r="E453" s="30">
        <v>22</v>
      </c>
      <c r="F453" s="30">
        <v>23</v>
      </c>
      <c r="G453" s="30">
        <v>24</v>
      </c>
      <c r="H453" s="30">
        <v>25</v>
      </c>
      <c r="I453" s="30">
        <v>30</v>
      </c>
      <c r="J453" s="30">
        <v>37</v>
      </c>
      <c r="K453" s="118"/>
    </row>
    <row r="454" spans="1:12" ht="25.5" x14ac:dyDescent="0.2">
      <c r="A454" s="48" t="s">
        <v>504</v>
      </c>
      <c r="B454" s="62" t="s">
        <v>466</v>
      </c>
      <c r="C454" s="3" t="s">
        <v>155</v>
      </c>
      <c r="D454" s="33"/>
      <c r="E454" s="27"/>
      <c r="F454" s="27">
        <f>F455</f>
        <v>0.8</v>
      </c>
      <c r="G454" s="27">
        <f>G455</f>
        <v>0.8</v>
      </c>
      <c r="H454" s="27">
        <f>H455</f>
        <v>0.8</v>
      </c>
      <c r="I454" s="27">
        <f>I455</f>
        <v>80.099999999999994</v>
      </c>
      <c r="J454" s="27">
        <f>J455</f>
        <v>20</v>
      </c>
      <c r="K454" s="118"/>
    </row>
    <row r="455" spans="1:12" x14ac:dyDescent="0.2">
      <c r="A455" s="48"/>
      <c r="B455" s="26" t="s">
        <v>240</v>
      </c>
      <c r="C455" s="3" t="s">
        <v>155</v>
      </c>
      <c r="D455" s="33"/>
      <c r="E455" s="27"/>
      <c r="F455" s="27">
        <f>F457+F459+F461+F463</f>
        <v>0.8</v>
      </c>
      <c r="G455" s="27">
        <f>G457+G459+G461+G463</f>
        <v>0.8</v>
      </c>
      <c r="H455" s="27">
        <f>H457+H459+H461+H463</f>
        <v>0.8</v>
      </c>
      <c r="I455" s="27">
        <f>I457+I459+I461+I463</f>
        <v>80.099999999999994</v>
      </c>
      <c r="J455" s="27">
        <f>J457+J459+J461+J463</f>
        <v>20</v>
      </c>
      <c r="K455" s="118"/>
    </row>
    <row r="456" spans="1:12" ht="25.5" x14ac:dyDescent="0.2">
      <c r="A456" s="48"/>
      <c r="B456" s="62" t="s">
        <v>467</v>
      </c>
      <c r="C456" s="3" t="s">
        <v>155</v>
      </c>
      <c r="D456" s="93"/>
      <c r="E456" s="27"/>
      <c r="F456" s="27">
        <f>F457</f>
        <v>0.8</v>
      </c>
      <c r="G456" s="27">
        <f>G457</f>
        <v>0.8</v>
      </c>
      <c r="H456" s="27">
        <f>H457</f>
        <v>0.8</v>
      </c>
      <c r="I456" s="27">
        <f>I457</f>
        <v>5.0999999999999996</v>
      </c>
      <c r="J456" s="27"/>
      <c r="K456" s="118"/>
    </row>
    <row r="457" spans="1:12" x14ac:dyDescent="0.2">
      <c r="A457" s="48"/>
      <c r="B457" s="26" t="s">
        <v>240</v>
      </c>
      <c r="C457" s="3" t="s">
        <v>155</v>
      </c>
      <c r="D457" s="93"/>
      <c r="E457" s="27"/>
      <c r="F457" s="27">
        <v>0.8</v>
      </c>
      <c r="G457" s="27">
        <v>0.8</v>
      </c>
      <c r="H457" s="27">
        <v>0.8</v>
      </c>
      <c r="I457" s="27">
        <v>5.0999999999999996</v>
      </c>
      <c r="J457" s="27"/>
      <c r="K457" s="118"/>
    </row>
    <row r="458" spans="1:12" x14ac:dyDescent="0.2">
      <c r="A458" s="48"/>
      <c r="B458" s="62" t="s">
        <v>468</v>
      </c>
      <c r="C458" s="3" t="s">
        <v>155</v>
      </c>
      <c r="D458" s="93"/>
      <c r="E458" s="27"/>
      <c r="F458" s="27"/>
      <c r="G458" s="27"/>
      <c r="H458" s="27"/>
      <c r="I458" s="27">
        <f>I459</f>
        <v>50</v>
      </c>
      <c r="J458" s="27"/>
      <c r="K458" s="118"/>
    </row>
    <row r="459" spans="1:12" x14ac:dyDescent="0.2">
      <c r="A459" s="48"/>
      <c r="B459" s="26" t="s">
        <v>240</v>
      </c>
      <c r="C459" s="3" t="s">
        <v>155</v>
      </c>
      <c r="D459" s="93"/>
      <c r="E459" s="27"/>
      <c r="F459" s="27"/>
      <c r="G459" s="27"/>
      <c r="H459" s="27"/>
      <c r="I459" s="27">
        <v>50</v>
      </c>
      <c r="J459" s="27"/>
      <c r="K459" s="118"/>
    </row>
    <row r="460" spans="1:12" ht="25.5" x14ac:dyDescent="0.2">
      <c r="A460" s="48"/>
      <c r="B460" s="62" t="s">
        <v>469</v>
      </c>
      <c r="C460" s="3" t="s">
        <v>155</v>
      </c>
      <c r="D460" s="93"/>
      <c r="E460" s="27"/>
      <c r="F460" s="27"/>
      <c r="G460" s="27"/>
      <c r="H460" s="27"/>
      <c r="I460" s="27">
        <f>I461</f>
        <v>25</v>
      </c>
      <c r="J460" s="27"/>
      <c r="K460" s="118"/>
    </row>
    <row r="461" spans="1:12" x14ac:dyDescent="0.2">
      <c r="A461" s="48"/>
      <c r="B461" s="26" t="s">
        <v>240</v>
      </c>
      <c r="C461" s="3" t="s">
        <v>155</v>
      </c>
      <c r="D461" s="93"/>
      <c r="E461" s="27"/>
      <c r="F461" s="27"/>
      <c r="G461" s="27"/>
      <c r="H461" s="27"/>
      <c r="I461" s="27">
        <v>25</v>
      </c>
      <c r="J461" s="27"/>
      <c r="K461" s="118"/>
    </row>
    <row r="462" spans="1:12" x14ac:dyDescent="0.2">
      <c r="A462" s="48"/>
      <c r="B462" s="62" t="s">
        <v>470</v>
      </c>
      <c r="C462" s="3" t="s">
        <v>155</v>
      </c>
      <c r="D462" s="93"/>
      <c r="E462" s="27"/>
      <c r="F462" s="27"/>
      <c r="G462" s="27"/>
      <c r="H462" s="27"/>
      <c r="I462" s="27"/>
      <c r="J462" s="27">
        <f>J463</f>
        <v>20</v>
      </c>
      <c r="K462" s="118"/>
    </row>
    <row r="463" spans="1:12" x14ac:dyDescent="0.2">
      <c r="A463" s="48"/>
      <c r="B463" s="26" t="s">
        <v>240</v>
      </c>
      <c r="C463" s="3" t="s">
        <v>155</v>
      </c>
      <c r="D463" s="93"/>
      <c r="E463" s="27"/>
      <c r="F463" s="27"/>
      <c r="G463" s="27"/>
      <c r="H463" s="27"/>
      <c r="I463" s="27"/>
      <c r="J463" s="27">
        <v>20</v>
      </c>
      <c r="K463" s="118"/>
    </row>
    <row r="464" spans="1:12" ht="25.5" x14ac:dyDescent="0.2">
      <c r="A464" s="48" t="s">
        <v>505</v>
      </c>
      <c r="B464" s="34" t="s">
        <v>244</v>
      </c>
      <c r="C464" s="3" t="s">
        <v>126</v>
      </c>
      <c r="D464" s="123" t="s">
        <v>162</v>
      </c>
      <c r="E464" s="124"/>
      <c r="F464" s="124"/>
      <c r="G464" s="124"/>
      <c r="H464" s="124"/>
      <c r="I464" s="124"/>
      <c r="J464" s="125"/>
      <c r="K464" s="119"/>
    </row>
    <row r="465" spans="1:11" x14ac:dyDescent="0.2">
      <c r="A465" s="48"/>
      <c r="B465" s="6" t="s">
        <v>131</v>
      </c>
      <c r="C465" s="5" t="s">
        <v>126</v>
      </c>
      <c r="D465" s="28">
        <f>D466</f>
        <v>0</v>
      </c>
      <c r="E465" s="28">
        <f t="shared" ref="E465:J465" si="70">E466</f>
        <v>0</v>
      </c>
      <c r="F465" s="28">
        <f t="shared" si="70"/>
        <v>0.8</v>
      </c>
      <c r="G465" s="28">
        <f t="shared" si="70"/>
        <v>0.8</v>
      </c>
      <c r="H465" s="28">
        <f t="shared" si="70"/>
        <v>0.8</v>
      </c>
      <c r="I465" s="28">
        <f t="shared" si="70"/>
        <v>80.099999999999994</v>
      </c>
      <c r="J465" s="28">
        <f t="shared" si="70"/>
        <v>20</v>
      </c>
      <c r="K465" s="28">
        <f>SUM(D465:J465)</f>
        <v>102.5</v>
      </c>
    </row>
    <row r="466" spans="1:11" x14ac:dyDescent="0.2">
      <c r="A466" s="3"/>
      <c r="B466" s="26" t="s">
        <v>180</v>
      </c>
      <c r="C466" s="3" t="s">
        <v>126</v>
      </c>
      <c r="D466" s="12">
        <f>D455</f>
        <v>0</v>
      </c>
      <c r="E466" s="12">
        <f t="shared" ref="E466:J466" si="71">E455</f>
        <v>0</v>
      </c>
      <c r="F466" s="12">
        <f t="shared" si="71"/>
        <v>0.8</v>
      </c>
      <c r="G466" s="12">
        <f t="shared" si="71"/>
        <v>0.8</v>
      </c>
      <c r="H466" s="12">
        <f t="shared" si="71"/>
        <v>0.8</v>
      </c>
      <c r="I466" s="12">
        <f t="shared" si="71"/>
        <v>80.099999999999994</v>
      </c>
      <c r="J466" s="12">
        <f t="shared" si="71"/>
        <v>20</v>
      </c>
      <c r="K466" s="7"/>
    </row>
    <row r="467" spans="1:11" ht="23.25" customHeight="1" x14ac:dyDescent="0.2">
      <c r="A467" s="8" t="s">
        <v>188</v>
      </c>
      <c r="B467" s="120" t="s">
        <v>506</v>
      </c>
      <c r="C467" s="121"/>
      <c r="D467" s="121"/>
      <c r="E467" s="121"/>
      <c r="F467" s="121"/>
      <c r="G467" s="121"/>
      <c r="H467" s="121"/>
      <c r="I467" s="121"/>
      <c r="J467" s="121"/>
      <c r="K467" s="122"/>
    </row>
    <row r="468" spans="1:11" x14ac:dyDescent="0.2">
      <c r="A468" s="3"/>
      <c r="B468" s="60" t="s">
        <v>248</v>
      </c>
      <c r="C468" s="3" t="s">
        <v>124</v>
      </c>
      <c r="D468" s="30">
        <v>23.7</v>
      </c>
      <c r="E468" s="30">
        <v>24</v>
      </c>
      <c r="F468" s="30">
        <v>24</v>
      </c>
      <c r="G468" s="30">
        <v>28</v>
      </c>
      <c r="H468" s="30">
        <v>29</v>
      </c>
      <c r="I468" s="30">
        <v>29</v>
      </c>
      <c r="J468" s="30">
        <v>29</v>
      </c>
      <c r="K468" s="140" t="s">
        <v>87</v>
      </c>
    </row>
    <row r="469" spans="1:11" x14ac:dyDescent="0.2">
      <c r="A469" s="3"/>
      <c r="B469" s="60" t="s">
        <v>249</v>
      </c>
      <c r="C469" s="3" t="s">
        <v>124</v>
      </c>
      <c r="D469" s="30">
        <v>2.1</v>
      </c>
      <c r="E469" s="30">
        <v>2.2000000000000002</v>
      </c>
      <c r="F469" s="30">
        <v>2.2000000000000002</v>
      </c>
      <c r="G469" s="30">
        <v>2.2999999999999998</v>
      </c>
      <c r="H469" s="30">
        <v>2.2999999999999998</v>
      </c>
      <c r="I469" s="30">
        <v>2.4</v>
      </c>
      <c r="J469" s="30">
        <v>2.5</v>
      </c>
      <c r="K469" s="141"/>
    </row>
    <row r="470" spans="1:11" x14ac:dyDescent="0.2">
      <c r="A470" s="3"/>
      <c r="B470" s="60" t="s">
        <v>250</v>
      </c>
      <c r="C470" s="3" t="s">
        <v>124</v>
      </c>
      <c r="D470" s="30">
        <v>51</v>
      </c>
      <c r="E470" s="30">
        <v>51</v>
      </c>
      <c r="F470" s="30">
        <v>51</v>
      </c>
      <c r="G470" s="30">
        <v>52</v>
      </c>
      <c r="H470" s="30">
        <v>53</v>
      </c>
      <c r="I470" s="30">
        <v>54</v>
      </c>
      <c r="J470" s="30">
        <v>56</v>
      </c>
      <c r="K470" s="141"/>
    </row>
    <row r="471" spans="1:11" x14ac:dyDescent="0.2">
      <c r="A471" s="48" t="s">
        <v>513</v>
      </c>
      <c r="B471" s="62" t="s">
        <v>507</v>
      </c>
      <c r="C471" s="3" t="s">
        <v>126</v>
      </c>
      <c r="D471" s="30"/>
      <c r="E471" s="30"/>
      <c r="F471" s="30"/>
      <c r="G471" s="30">
        <f>G472</f>
        <v>40</v>
      </c>
      <c r="H471" s="30"/>
      <c r="I471" s="30"/>
      <c r="J471" s="30"/>
      <c r="K471" s="141"/>
    </row>
    <row r="472" spans="1:11" x14ac:dyDescent="0.2">
      <c r="A472" s="48"/>
      <c r="B472" s="26" t="s">
        <v>240</v>
      </c>
      <c r="C472" s="3" t="s">
        <v>126</v>
      </c>
      <c r="D472" s="30"/>
      <c r="E472" s="30"/>
      <c r="F472" s="30"/>
      <c r="G472" s="30">
        <v>40</v>
      </c>
      <c r="H472" s="30"/>
      <c r="I472" s="30"/>
      <c r="J472" s="30"/>
      <c r="K472" s="141"/>
    </row>
    <row r="473" spans="1:11" x14ac:dyDescent="0.2">
      <c r="A473" s="48" t="s">
        <v>514</v>
      </c>
      <c r="B473" s="62" t="s">
        <v>508</v>
      </c>
      <c r="C473" s="3" t="s">
        <v>126</v>
      </c>
      <c r="D473" s="30"/>
      <c r="E473" s="30"/>
      <c r="F473" s="30"/>
      <c r="G473" s="30">
        <f>G474</f>
        <v>20</v>
      </c>
      <c r="H473" s="30"/>
      <c r="I473" s="30"/>
      <c r="J473" s="30"/>
      <c r="K473" s="141"/>
    </row>
    <row r="474" spans="1:11" x14ac:dyDescent="0.2">
      <c r="A474" s="48"/>
      <c r="B474" s="26" t="s">
        <v>240</v>
      </c>
      <c r="C474" s="3" t="s">
        <v>126</v>
      </c>
      <c r="D474" s="30"/>
      <c r="E474" s="30"/>
      <c r="F474" s="30"/>
      <c r="G474" s="30">
        <v>20</v>
      </c>
      <c r="H474" s="30"/>
      <c r="I474" s="30"/>
      <c r="J474" s="30"/>
      <c r="K474" s="141"/>
    </row>
    <row r="475" spans="1:11" ht="25.5" x14ac:dyDescent="0.2">
      <c r="A475" s="48" t="s">
        <v>515</v>
      </c>
      <c r="B475" s="62" t="s">
        <v>509</v>
      </c>
      <c r="C475" s="3" t="s">
        <v>126</v>
      </c>
      <c r="D475" s="30"/>
      <c r="E475" s="30"/>
      <c r="F475" s="30"/>
      <c r="G475" s="30">
        <f>G476</f>
        <v>43</v>
      </c>
      <c r="H475" s="30"/>
      <c r="I475" s="30"/>
      <c r="J475" s="30"/>
      <c r="K475" s="141"/>
    </row>
    <row r="476" spans="1:11" x14ac:dyDescent="0.2">
      <c r="A476" s="48"/>
      <c r="B476" s="26" t="s">
        <v>240</v>
      </c>
      <c r="C476" s="3" t="s">
        <v>126</v>
      </c>
      <c r="D476" s="30"/>
      <c r="E476" s="30"/>
      <c r="F476" s="30"/>
      <c r="G476" s="30">
        <v>43</v>
      </c>
      <c r="H476" s="30"/>
      <c r="I476" s="30"/>
      <c r="J476" s="30"/>
      <c r="K476" s="141"/>
    </row>
    <row r="477" spans="1:11" x14ac:dyDescent="0.2">
      <c r="A477" s="48" t="s">
        <v>516</v>
      </c>
      <c r="B477" s="62" t="s">
        <v>510</v>
      </c>
      <c r="C477" s="3" t="s">
        <v>126</v>
      </c>
      <c r="D477" s="33"/>
      <c r="E477" s="30"/>
      <c r="F477" s="30"/>
      <c r="G477" s="30">
        <f>G478</f>
        <v>20.5</v>
      </c>
      <c r="H477" s="30"/>
      <c r="I477" s="30"/>
      <c r="J477" s="30"/>
      <c r="K477" s="141"/>
    </row>
    <row r="478" spans="1:11" x14ac:dyDescent="0.2">
      <c r="A478" s="48"/>
      <c r="B478" s="26" t="s">
        <v>240</v>
      </c>
      <c r="C478" s="3" t="s">
        <v>126</v>
      </c>
      <c r="D478" s="33"/>
      <c r="E478" s="30"/>
      <c r="F478" s="30"/>
      <c r="G478" s="30">
        <v>20.5</v>
      </c>
      <c r="H478" s="30"/>
      <c r="I478" s="30"/>
      <c r="J478" s="30"/>
      <c r="K478" s="141"/>
    </row>
    <row r="479" spans="1:11" ht="51" x14ac:dyDescent="0.2">
      <c r="A479" s="48" t="s">
        <v>517</v>
      </c>
      <c r="B479" s="62" t="s">
        <v>511</v>
      </c>
      <c r="C479" s="3" t="s">
        <v>126</v>
      </c>
      <c r="D479" s="81">
        <f>SUM(D480:D482)</f>
        <v>0.19</v>
      </c>
      <c r="E479" s="81">
        <f t="shared" ref="E479:J479" si="72">SUM(E480:E482)</f>
        <v>0.28200000000000003</v>
      </c>
      <c r="F479" s="81">
        <f t="shared" si="72"/>
        <v>0.31900000000000001</v>
      </c>
      <c r="G479" s="81">
        <f t="shared" si="72"/>
        <v>18.209</v>
      </c>
      <c r="H479" s="81">
        <f t="shared" si="72"/>
        <v>0</v>
      </c>
      <c r="I479" s="81">
        <f t="shared" si="72"/>
        <v>0</v>
      </c>
      <c r="J479" s="81">
        <f t="shared" si="72"/>
        <v>0</v>
      </c>
      <c r="K479" s="141"/>
    </row>
    <row r="480" spans="1:11" x14ac:dyDescent="0.2">
      <c r="A480" s="48"/>
      <c r="B480" s="26" t="s">
        <v>129</v>
      </c>
      <c r="C480" s="3" t="s">
        <v>126</v>
      </c>
      <c r="D480" s="81">
        <v>0.10299999999999999</v>
      </c>
      <c r="E480" s="81">
        <v>0.19400000000000001</v>
      </c>
      <c r="F480" s="81">
        <v>0.23100000000000001</v>
      </c>
      <c r="G480" s="81"/>
      <c r="H480" s="81"/>
      <c r="I480" s="81"/>
      <c r="J480" s="81"/>
      <c r="K480" s="141"/>
    </row>
    <row r="481" spans="1:12" x14ac:dyDescent="0.2">
      <c r="A481" s="48"/>
      <c r="B481" s="26" t="s">
        <v>127</v>
      </c>
      <c r="C481" s="3" t="s">
        <v>126</v>
      </c>
      <c r="D481" s="113">
        <v>8.6999999999999994E-2</v>
      </c>
      <c r="E481" s="81">
        <v>8.7999999999999995E-2</v>
      </c>
      <c r="F481" s="81">
        <v>8.7999999999999995E-2</v>
      </c>
      <c r="G481" s="81"/>
      <c r="H481" s="81"/>
      <c r="I481" s="81"/>
      <c r="J481" s="81"/>
      <c r="K481" s="141"/>
    </row>
    <row r="482" spans="1:12" x14ac:dyDescent="0.2">
      <c r="A482" s="48"/>
      <c r="B482" s="26" t="s">
        <v>240</v>
      </c>
      <c r="C482" s="3" t="s">
        <v>126</v>
      </c>
      <c r="D482" s="81"/>
      <c r="E482" s="81"/>
      <c r="F482" s="81"/>
      <c r="G482" s="81">
        <v>18.209</v>
      </c>
      <c r="H482" s="81"/>
      <c r="I482" s="81"/>
      <c r="J482" s="81"/>
      <c r="K482" s="141"/>
    </row>
    <row r="483" spans="1:12" x14ac:dyDescent="0.2">
      <c r="A483" s="48" t="s">
        <v>518</v>
      </c>
      <c r="B483" s="62" t="s">
        <v>512</v>
      </c>
      <c r="C483" s="3" t="s">
        <v>126</v>
      </c>
      <c r="D483" s="33"/>
      <c r="E483" s="30"/>
      <c r="F483" s="30"/>
      <c r="G483" s="30">
        <f>G484</f>
        <v>1.5</v>
      </c>
      <c r="H483" s="30"/>
      <c r="I483" s="30"/>
      <c r="J483" s="30"/>
      <c r="K483" s="141"/>
    </row>
    <row r="484" spans="1:12" x14ac:dyDescent="0.2">
      <c r="A484" s="48"/>
      <c r="B484" s="26" t="s">
        <v>240</v>
      </c>
      <c r="C484" s="3" t="s">
        <v>126</v>
      </c>
      <c r="D484" s="33"/>
      <c r="E484" s="30"/>
      <c r="F484" s="30"/>
      <c r="G484" s="30">
        <v>1.5</v>
      </c>
      <c r="H484" s="30"/>
      <c r="I484" s="30"/>
      <c r="J484" s="30"/>
      <c r="K484" s="141"/>
    </row>
    <row r="485" spans="1:12" ht="33.75" customHeight="1" x14ac:dyDescent="0.2">
      <c r="A485" s="48" t="s">
        <v>519</v>
      </c>
      <c r="B485" s="34" t="s">
        <v>251</v>
      </c>
      <c r="C485" s="3" t="s">
        <v>126</v>
      </c>
      <c r="D485" s="145" t="s">
        <v>162</v>
      </c>
      <c r="E485" s="145"/>
      <c r="F485" s="145"/>
      <c r="G485" s="145"/>
      <c r="H485" s="145"/>
      <c r="I485" s="78"/>
      <c r="J485" s="78"/>
      <c r="K485" s="141"/>
    </row>
    <row r="486" spans="1:12" ht="51.75" customHeight="1" x14ac:dyDescent="0.2">
      <c r="A486" s="48" t="s">
        <v>49</v>
      </c>
      <c r="B486" s="34" t="s">
        <v>50</v>
      </c>
      <c r="C486" s="3" t="s">
        <v>126</v>
      </c>
      <c r="D486" s="143" t="s">
        <v>162</v>
      </c>
      <c r="E486" s="144"/>
      <c r="F486" s="77"/>
      <c r="G486" s="77"/>
      <c r="H486" s="77"/>
      <c r="I486" s="77"/>
      <c r="J486" s="77"/>
      <c r="K486" s="142"/>
    </row>
    <row r="487" spans="1:12" x14ac:dyDescent="0.2">
      <c r="A487" s="3"/>
      <c r="B487" s="6" t="s">
        <v>131</v>
      </c>
      <c r="C487" s="5" t="s">
        <v>126</v>
      </c>
      <c r="D487" s="70">
        <f>SUM(D488:D490)</f>
        <v>0.19</v>
      </c>
      <c r="E487" s="70">
        <f t="shared" ref="E487:J487" si="73">SUM(E488:E490)</f>
        <v>0.28200000000000003</v>
      </c>
      <c r="F487" s="70">
        <f t="shared" si="73"/>
        <v>0.31900000000000001</v>
      </c>
      <c r="G487" s="70">
        <f t="shared" si="73"/>
        <v>143.209</v>
      </c>
      <c r="H487" s="70">
        <f t="shared" si="73"/>
        <v>0</v>
      </c>
      <c r="I487" s="70">
        <f t="shared" si="73"/>
        <v>0</v>
      </c>
      <c r="J487" s="70">
        <f t="shared" si="73"/>
        <v>0</v>
      </c>
      <c r="K487" s="70">
        <f>SUM(D487:J487)</f>
        <v>144</v>
      </c>
    </row>
    <row r="488" spans="1:12" x14ac:dyDescent="0.2">
      <c r="A488" s="3"/>
      <c r="B488" s="26" t="s">
        <v>129</v>
      </c>
      <c r="C488" s="3" t="s">
        <v>126</v>
      </c>
      <c r="D488" s="79">
        <f>D480</f>
        <v>0.10299999999999999</v>
      </c>
      <c r="E488" s="79">
        <f t="shared" ref="E488:J488" si="74">E480</f>
        <v>0.19400000000000001</v>
      </c>
      <c r="F488" s="79">
        <f t="shared" si="74"/>
        <v>0.23100000000000001</v>
      </c>
      <c r="G488" s="79">
        <f t="shared" si="74"/>
        <v>0</v>
      </c>
      <c r="H488" s="79">
        <f t="shared" si="74"/>
        <v>0</v>
      </c>
      <c r="I488" s="79">
        <f t="shared" si="74"/>
        <v>0</v>
      </c>
      <c r="J488" s="79">
        <f t="shared" si="74"/>
        <v>0</v>
      </c>
      <c r="K488" s="7"/>
    </row>
    <row r="489" spans="1:12" x14ac:dyDescent="0.2">
      <c r="A489" s="3"/>
      <c r="B489" s="26" t="s">
        <v>127</v>
      </c>
      <c r="C489" s="3" t="s">
        <v>126</v>
      </c>
      <c r="D489" s="79">
        <f>D481</f>
        <v>8.6999999999999994E-2</v>
      </c>
      <c r="E489" s="79">
        <f t="shared" ref="E489:J489" si="75">E481</f>
        <v>8.7999999999999995E-2</v>
      </c>
      <c r="F489" s="79">
        <f t="shared" si="75"/>
        <v>8.7999999999999995E-2</v>
      </c>
      <c r="G489" s="79">
        <f t="shared" si="75"/>
        <v>0</v>
      </c>
      <c r="H489" s="79">
        <f t="shared" si="75"/>
        <v>0</v>
      </c>
      <c r="I489" s="79">
        <f t="shared" si="75"/>
        <v>0</v>
      </c>
      <c r="J489" s="79">
        <f t="shared" si="75"/>
        <v>0</v>
      </c>
      <c r="K489" s="7"/>
    </row>
    <row r="490" spans="1:12" x14ac:dyDescent="0.2">
      <c r="A490" s="3"/>
      <c r="B490" s="26" t="s">
        <v>180</v>
      </c>
      <c r="C490" s="3" t="s">
        <v>126</v>
      </c>
      <c r="D490" s="79">
        <f>D472+D474+D476+D478+D482+D484</f>
        <v>0</v>
      </c>
      <c r="E490" s="79">
        <f t="shared" ref="E490:J490" si="76">E472+E474+E476+E478+E482+E484</f>
        <v>0</v>
      </c>
      <c r="F490" s="79">
        <f t="shared" si="76"/>
        <v>0</v>
      </c>
      <c r="G490" s="79">
        <f t="shared" si="76"/>
        <v>143.209</v>
      </c>
      <c r="H490" s="79">
        <f t="shared" si="76"/>
        <v>0</v>
      </c>
      <c r="I490" s="79">
        <f t="shared" si="76"/>
        <v>0</v>
      </c>
      <c r="J490" s="79">
        <f t="shared" si="76"/>
        <v>0</v>
      </c>
      <c r="K490" s="7"/>
    </row>
    <row r="491" spans="1:12" x14ac:dyDescent="0.2">
      <c r="A491" s="8" t="s">
        <v>520</v>
      </c>
      <c r="B491" s="9" t="s">
        <v>523</v>
      </c>
      <c r="C491" s="49"/>
      <c r="D491" s="50"/>
      <c r="E491" s="50"/>
      <c r="F491" s="50"/>
      <c r="G491" s="50"/>
      <c r="H491" s="50"/>
      <c r="I491" s="50"/>
      <c r="J491" s="50"/>
      <c r="K491" s="50"/>
      <c r="L491" s="51"/>
    </row>
    <row r="492" spans="1:12" ht="25.5" x14ac:dyDescent="0.2">
      <c r="A492" s="48"/>
      <c r="B492" s="62" t="s">
        <v>80</v>
      </c>
      <c r="C492" s="43" t="s">
        <v>124</v>
      </c>
      <c r="D492" s="20">
        <v>100</v>
      </c>
      <c r="E492" s="20">
        <v>100</v>
      </c>
      <c r="F492" s="20">
        <v>100</v>
      </c>
      <c r="G492" s="20">
        <v>100</v>
      </c>
      <c r="H492" s="20">
        <v>100</v>
      </c>
      <c r="I492" s="20">
        <v>100</v>
      </c>
      <c r="J492" s="20">
        <v>100</v>
      </c>
      <c r="K492" s="117" t="s">
        <v>88</v>
      </c>
    </row>
    <row r="493" spans="1:12" ht="25.5" x14ac:dyDescent="0.2">
      <c r="A493" s="48" t="s">
        <v>4</v>
      </c>
      <c r="B493" s="62" t="s">
        <v>524</v>
      </c>
      <c r="C493" s="3" t="s">
        <v>126</v>
      </c>
      <c r="D493" s="27"/>
      <c r="E493" s="27"/>
      <c r="F493" s="27"/>
      <c r="G493" s="27"/>
      <c r="H493" s="27"/>
      <c r="I493" s="27">
        <f>I494</f>
        <v>5.5</v>
      </c>
      <c r="J493" s="71"/>
      <c r="K493" s="118"/>
    </row>
    <row r="494" spans="1:12" x14ac:dyDescent="0.2">
      <c r="A494" s="48"/>
      <c r="B494" s="86" t="s">
        <v>129</v>
      </c>
      <c r="C494" s="3" t="s">
        <v>126</v>
      </c>
      <c r="D494" s="27"/>
      <c r="E494" s="27"/>
      <c r="F494" s="27"/>
      <c r="G494" s="27"/>
      <c r="H494" s="27"/>
      <c r="I494" s="27">
        <v>5.5</v>
      </c>
      <c r="J494" s="71"/>
      <c r="K494" s="118"/>
    </row>
    <row r="495" spans="1:12" x14ac:dyDescent="0.2">
      <c r="A495" s="48" t="s">
        <v>5</v>
      </c>
      <c r="B495" s="63" t="s">
        <v>525</v>
      </c>
      <c r="C495" s="3" t="s">
        <v>126</v>
      </c>
      <c r="D495" s="33"/>
      <c r="E495" s="27">
        <f>E496</f>
        <v>0</v>
      </c>
      <c r="F495" s="27"/>
      <c r="G495" s="27"/>
      <c r="H495" s="27"/>
      <c r="I495" s="27"/>
      <c r="J495" s="71"/>
      <c r="K495" s="118"/>
    </row>
    <row r="496" spans="1:12" x14ac:dyDescent="0.2">
      <c r="A496" s="48"/>
      <c r="B496" s="86" t="s">
        <v>129</v>
      </c>
      <c r="C496" s="3" t="s">
        <v>126</v>
      </c>
      <c r="D496" s="33"/>
      <c r="E496" s="27">
        <v>0</v>
      </c>
      <c r="F496" s="27"/>
      <c r="G496" s="27"/>
      <c r="H496" s="27"/>
      <c r="I496" s="27"/>
      <c r="J496" s="71"/>
      <c r="K496" s="118"/>
    </row>
    <row r="497" spans="1:11" ht="25.5" x14ac:dyDescent="0.2">
      <c r="A497" s="48" t="s">
        <v>6</v>
      </c>
      <c r="B497" s="62" t="s">
        <v>526</v>
      </c>
      <c r="C497" s="3" t="s">
        <v>126</v>
      </c>
      <c r="D497" s="33"/>
      <c r="E497" s="27">
        <f>E498</f>
        <v>0.8</v>
      </c>
      <c r="F497" s="27"/>
      <c r="G497" s="27"/>
      <c r="H497" s="27"/>
      <c r="I497" s="27"/>
      <c r="J497" s="71"/>
      <c r="K497" s="118"/>
    </row>
    <row r="498" spans="1:11" x14ac:dyDescent="0.2">
      <c r="A498" s="48"/>
      <c r="B498" s="26" t="s">
        <v>128</v>
      </c>
      <c r="C498" s="3" t="s">
        <v>126</v>
      </c>
      <c r="D498" s="33"/>
      <c r="E498" s="27">
        <v>0.8</v>
      </c>
      <c r="F498" s="27"/>
      <c r="G498" s="27"/>
      <c r="H498" s="27"/>
      <c r="I498" s="27"/>
      <c r="J498" s="71"/>
      <c r="K498" s="118"/>
    </row>
    <row r="499" spans="1:11" ht="25.5" x14ac:dyDescent="0.2">
      <c r="A499" s="48" t="s">
        <v>7</v>
      </c>
      <c r="B499" s="37" t="s">
        <v>239</v>
      </c>
      <c r="C499" s="3" t="s">
        <v>126</v>
      </c>
      <c r="D499" s="146" t="s">
        <v>162</v>
      </c>
      <c r="E499" s="147"/>
      <c r="F499" s="147"/>
      <c r="G499" s="147"/>
      <c r="H499" s="147"/>
      <c r="I499" s="147"/>
      <c r="J499" s="148"/>
      <c r="K499" s="119"/>
    </row>
    <row r="500" spans="1:11" x14ac:dyDescent="0.2">
      <c r="A500" s="3"/>
      <c r="B500" s="6" t="s">
        <v>131</v>
      </c>
      <c r="C500" s="5" t="s">
        <v>126</v>
      </c>
      <c r="D500" s="28">
        <f>D501+D502</f>
        <v>0</v>
      </c>
      <c r="E500" s="28">
        <f t="shared" ref="E500:J500" si="77">E501+E502</f>
        <v>0.8</v>
      </c>
      <c r="F500" s="28">
        <f t="shared" si="77"/>
        <v>0</v>
      </c>
      <c r="G500" s="28">
        <f t="shared" si="77"/>
        <v>0</v>
      </c>
      <c r="H500" s="28">
        <f t="shared" si="77"/>
        <v>0</v>
      </c>
      <c r="I500" s="28">
        <f t="shared" si="77"/>
        <v>5.5</v>
      </c>
      <c r="J500" s="28">
        <f t="shared" si="77"/>
        <v>0</v>
      </c>
      <c r="K500" s="28">
        <f>SUM(D500:J500)</f>
        <v>6.3</v>
      </c>
    </row>
    <row r="501" spans="1:11" x14ac:dyDescent="0.2">
      <c r="A501" s="3"/>
      <c r="B501" s="26" t="s">
        <v>129</v>
      </c>
      <c r="C501" s="3" t="s">
        <v>126</v>
      </c>
      <c r="D501" s="12">
        <f>D494+D496</f>
        <v>0</v>
      </c>
      <c r="E501" s="12">
        <f t="shared" ref="E501:J501" si="78">E494+E496</f>
        <v>0</v>
      </c>
      <c r="F501" s="12">
        <f t="shared" si="78"/>
        <v>0</v>
      </c>
      <c r="G501" s="12">
        <f t="shared" si="78"/>
        <v>0</v>
      </c>
      <c r="H501" s="12">
        <f t="shared" si="78"/>
        <v>0</v>
      </c>
      <c r="I501" s="12">
        <f t="shared" si="78"/>
        <v>5.5</v>
      </c>
      <c r="J501" s="12">
        <f t="shared" si="78"/>
        <v>0</v>
      </c>
      <c r="K501" s="7"/>
    </row>
    <row r="502" spans="1:11" x14ac:dyDescent="0.2">
      <c r="A502" s="3"/>
      <c r="B502" s="26" t="s">
        <v>128</v>
      </c>
      <c r="C502" s="3" t="s">
        <v>126</v>
      </c>
      <c r="D502" s="12">
        <f>D498</f>
        <v>0</v>
      </c>
      <c r="E502" s="12">
        <f t="shared" ref="E502:J502" si="79">E498</f>
        <v>0.8</v>
      </c>
      <c r="F502" s="12">
        <f t="shared" si="79"/>
        <v>0</v>
      </c>
      <c r="G502" s="12">
        <f t="shared" si="79"/>
        <v>0</v>
      </c>
      <c r="H502" s="12">
        <f t="shared" si="79"/>
        <v>0</v>
      </c>
      <c r="I502" s="12">
        <f t="shared" si="79"/>
        <v>0</v>
      </c>
      <c r="J502" s="12">
        <f t="shared" si="79"/>
        <v>0</v>
      </c>
      <c r="K502" s="7"/>
    </row>
    <row r="503" spans="1:11" x14ac:dyDescent="0.2">
      <c r="A503" s="8" t="s">
        <v>521</v>
      </c>
      <c r="B503" s="9" t="s">
        <v>522</v>
      </c>
      <c r="C503" s="10"/>
      <c r="D503" s="8"/>
      <c r="E503" s="8"/>
      <c r="F503" s="8"/>
      <c r="G503" s="8"/>
      <c r="H503" s="8"/>
      <c r="I503" s="8"/>
      <c r="J503" s="8"/>
      <c r="K503" s="8"/>
    </row>
    <row r="504" spans="1:11" x14ac:dyDescent="0.2">
      <c r="A504" s="3"/>
      <c r="B504" s="23" t="s">
        <v>229</v>
      </c>
      <c r="C504" s="3" t="s">
        <v>160</v>
      </c>
      <c r="D504" s="11">
        <v>41</v>
      </c>
      <c r="E504" s="11">
        <v>41</v>
      </c>
      <c r="F504" s="11">
        <v>41</v>
      </c>
      <c r="G504" s="11">
        <v>41</v>
      </c>
      <c r="H504" s="11">
        <v>41</v>
      </c>
      <c r="I504" s="11">
        <v>41</v>
      </c>
      <c r="J504" s="11">
        <v>41</v>
      </c>
      <c r="K504" s="117" t="s">
        <v>89</v>
      </c>
    </row>
    <row r="505" spans="1:11" x14ac:dyDescent="0.2">
      <c r="A505" s="3"/>
      <c r="B505" s="23" t="s">
        <v>230</v>
      </c>
      <c r="C505" s="3" t="s">
        <v>124</v>
      </c>
      <c r="D505" s="11">
        <v>36.5</v>
      </c>
      <c r="E505" s="30">
        <v>38</v>
      </c>
      <c r="F505" s="30">
        <v>39.5</v>
      </c>
      <c r="G505" s="30">
        <v>40.799999999999997</v>
      </c>
      <c r="H505" s="30">
        <v>42.1</v>
      </c>
      <c r="I505" s="30">
        <v>49</v>
      </c>
      <c r="J505" s="11">
        <v>55</v>
      </c>
      <c r="K505" s="118"/>
    </row>
    <row r="506" spans="1:11" ht="25.5" x14ac:dyDescent="0.2">
      <c r="A506" s="48" t="s">
        <v>8</v>
      </c>
      <c r="B506" s="23" t="s">
        <v>233</v>
      </c>
      <c r="C506" s="3" t="s">
        <v>126</v>
      </c>
      <c r="D506" s="30"/>
      <c r="E506" s="30"/>
      <c r="F506" s="30"/>
      <c r="G506" s="30">
        <f>G507</f>
        <v>120</v>
      </c>
      <c r="H506" s="30"/>
      <c r="I506" s="30"/>
      <c r="J506" s="30"/>
      <c r="K506" s="118"/>
    </row>
    <row r="507" spans="1:11" x14ac:dyDescent="0.2">
      <c r="A507" s="48"/>
      <c r="B507" s="26" t="s">
        <v>240</v>
      </c>
      <c r="C507" s="3" t="s">
        <v>126</v>
      </c>
      <c r="D507" s="30"/>
      <c r="E507" s="30"/>
      <c r="F507" s="30"/>
      <c r="G507" s="30">
        <v>120</v>
      </c>
      <c r="H507" s="30"/>
      <c r="I507" s="30"/>
      <c r="J507" s="30"/>
      <c r="K507" s="118"/>
    </row>
    <row r="508" spans="1:11" ht="25.5" x14ac:dyDescent="0.2">
      <c r="A508" s="48" t="s">
        <v>9</v>
      </c>
      <c r="B508" s="23" t="s">
        <v>234</v>
      </c>
      <c r="C508" s="3" t="s">
        <v>126</v>
      </c>
      <c r="D508" s="30"/>
      <c r="E508" s="30"/>
      <c r="F508" s="30"/>
      <c r="G508" s="30"/>
      <c r="H508" s="30"/>
      <c r="I508" s="30">
        <f>I509</f>
        <v>250</v>
      </c>
      <c r="J508" s="30"/>
      <c r="K508" s="118"/>
    </row>
    <row r="509" spans="1:11" x14ac:dyDescent="0.2">
      <c r="A509" s="48"/>
      <c r="B509" s="26" t="s">
        <v>128</v>
      </c>
      <c r="C509" s="3" t="s">
        <v>126</v>
      </c>
      <c r="D509" s="30"/>
      <c r="E509" s="30"/>
      <c r="F509" s="30"/>
      <c r="G509" s="30"/>
      <c r="H509" s="30"/>
      <c r="I509" s="30">
        <v>250</v>
      </c>
      <c r="J509" s="30"/>
      <c r="K509" s="118"/>
    </row>
    <row r="510" spans="1:11" x14ac:dyDescent="0.2">
      <c r="A510" s="48" t="s">
        <v>10</v>
      </c>
      <c r="B510" s="23" t="s">
        <v>527</v>
      </c>
      <c r="C510" s="3" t="s">
        <v>126</v>
      </c>
      <c r="D510" s="30"/>
      <c r="E510" s="30"/>
      <c r="F510" s="30"/>
      <c r="G510" s="30"/>
      <c r="H510" s="30">
        <f>H511</f>
        <v>9</v>
      </c>
      <c r="I510" s="30"/>
      <c r="J510" s="30"/>
      <c r="K510" s="118"/>
    </row>
    <row r="511" spans="1:11" x14ac:dyDescent="0.2">
      <c r="A511" s="48"/>
      <c r="B511" s="26" t="s">
        <v>240</v>
      </c>
      <c r="C511" s="3" t="s">
        <v>126</v>
      </c>
      <c r="D511" s="30"/>
      <c r="E511" s="30"/>
      <c r="F511" s="30"/>
      <c r="G511" s="30"/>
      <c r="H511" s="30">
        <v>9</v>
      </c>
      <c r="I511" s="30"/>
      <c r="J511" s="30"/>
      <c r="K511" s="118"/>
    </row>
    <row r="512" spans="1:11" ht="38.25" x14ac:dyDescent="0.2">
      <c r="A512" s="48" t="s">
        <v>11</v>
      </c>
      <c r="B512" s="23" t="s">
        <v>235</v>
      </c>
      <c r="C512" s="3" t="s">
        <v>126</v>
      </c>
      <c r="D512" s="30"/>
      <c r="E512" s="30"/>
      <c r="F512" s="30">
        <f>F513</f>
        <v>70</v>
      </c>
      <c r="G512" s="30"/>
      <c r="H512" s="30"/>
      <c r="I512" s="30"/>
      <c r="J512" s="30"/>
      <c r="K512" s="118"/>
    </row>
    <row r="513" spans="1:12" x14ac:dyDescent="0.2">
      <c r="A513" s="48"/>
      <c r="B513" s="26" t="s">
        <v>128</v>
      </c>
      <c r="C513" s="3" t="s">
        <v>126</v>
      </c>
      <c r="D513" s="30"/>
      <c r="E513" s="30"/>
      <c r="F513" s="30">
        <v>70</v>
      </c>
      <c r="G513" s="30"/>
      <c r="H513" s="30"/>
      <c r="I513" s="30"/>
      <c r="J513" s="30"/>
      <c r="K513" s="118"/>
    </row>
    <row r="514" spans="1:12" ht="38.25" x14ac:dyDescent="0.2">
      <c r="A514" s="48" t="s">
        <v>12</v>
      </c>
      <c r="B514" s="23" t="s">
        <v>236</v>
      </c>
      <c r="C514" s="3" t="s">
        <v>126</v>
      </c>
      <c r="D514" s="30"/>
      <c r="E514" s="30">
        <f>E515</f>
        <v>5</v>
      </c>
      <c r="F514" s="30"/>
      <c r="G514" s="30"/>
      <c r="H514" s="30"/>
      <c r="I514" s="30"/>
      <c r="J514" s="30"/>
      <c r="K514" s="118"/>
    </row>
    <row r="515" spans="1:12" ht="12.75" customHeight="1" x14ac:dyDescent="0.2">
      <c r="A515" s="48"/>
      <c r="B515" s="26" t="s">
        <v>128</v>
      </c>
      <c r="C515" s="3" t="s">
        <v>126</v>
      </c>
      <c r="D515" s="30"/>
      <c r="E515" s="30">
        <v>5</v>
      </c>
      <c r="F515" s="30"/>
      <c r="G515" s="30"/>
      <c r="H515" s="30"/>
      <c r="I515" s="30"/>
      <c r="J515" s="30"/>
      <c r="K515" s="118"/>
    </row>
    <row r="516" spans="1:12" ht="38.25" x14ac:dyDescent="0.2">
      <c r="A516" s="48" t="s">
        <v>13</v>
      </c>
      <c r="B516" s="23" t="s">
        <v>237</v>
      </c>
      <c r="C516" s="3" t="s">
        <v>126</v>
      </c>
      <c r="D516" s="134" t="s">
        <v>238</v>
      </c>
      <c r="E516" s="135"/>
      <c r="F516" s="135"/>
      <c r="G516" s="135"/>
      <c r="H516" s="135"/>
      <c r="I516" s="135"/>
      <c r="J516" s="136"/>
      <c r="K516" s="119"/>
    </row>
    <row r="517" spans="1:12" x14ac:dyDescent="0.2">
      <c r="A517" s="3"/>
      <c r="B517" s="6" t="s">
        <v>131</v>
      </c>
      <c r="C517" s="5" t="s">
        <v>126</v>
      </c>
      <c r="D517" s="28">
        <f t="shared" ref="D517:J517" si="80">D518+D519</f>
        <v>0</v>
      </c>
      <c r="E517" s="28">
        <f t="shared" si="80"/>
        <v>5</v>
      </c>
      <c r="F517" s="28">
        <f t="shared" si="80"/>
        <v>70</v>
      </c>
      <c r="G517" s="28">
        <f t="shared" si="80"/>
        <v>120</v>
      </c>
      <c r="H517" s="28">
        <f t="shared" si="80"/>
        <v>9</v>
      </c>
      <c r="I517" s="28">
        <f t="shared" si="80"/>
        <v>250</v>
      </c>
      <c r="J517" s="28">
        <f t="shared" si="80"/>
        <v>0</v>
      </c>
      <c r="K517" s="28">
        <f>SUM(D517:J517)</f>
        <v>454</v>
      </c>
    </row>
    <row r="518" spans="1:12" x14ac:dyDescent="0.2">
      <c r="A518" s="3"/>
      <c r="B518" s="26" t="s">
        <v>128</v>
      </c>
      <c r="C518" s="3" t="s">
        <v>126</v>
      </c>
      <c r="D518" s="12">
        <f>D509+D513+D515</f>
        <v>0</v>
      </c>
      <c r="E518" s="12">
        <f t="shared" ref="E518:J518" si="81">E509+E513+E515</f>
        <v>5</v>
      </c>
      <c r="F518" s="12">
        <f t="shared" si="81"/>
        <v>70</v>
      </c>
      <c r="G518" s="12">
        <f t="shared" si="81"/>
        <v>0</v>
      </c>
      <c r="H518" s="12">
        <f t="shared" si="81"/>
        <v>0</v>
      </c>
      <c r="I518" s="12">
        <f t="shared" si="81"/>
        <v>250</v>
      </c>
      <c r="J518" s="12">
        <f t="shared" si="81"/>
        <v>0</v>
      </c>
      <c r="K518" s="7"/>
    </row>
    <row r="519" spans="1:12" x14ac:dyDescent="0.2">
      <c r="A519" s="3"/>
      <c r="B519" s="26" t="s">
        <v>180</v>
      </c>
      <c r="C519" s="3" t="s">
        <v>126</v>
      </c>
      <c r="D519" s="12">
        <f>D507+D511</f>
        <v>0</v>
      </c>
      <c r="E519" s="12">
        <f t="shared" ref="E519:J519" si="82">E507+E511</f>
        <v>0</v>
      </c>
      <c r="F519" s="12">
        <f t="shared" si="82"/>
        <v>0</v>
      </c>
      <c r="G519" s="12">
        <f t="shared" si="82"/>
        <v>120</v>
      </c>
      <c r="H519" s="12">
        <f t="shared" si="82"/>
        <v>9</v>
      </c>
      <c r="I519" s="12">
        <f t="shared" si="82"/>
        <v>0</v>
      </c>
      <c r="J519" s="12">
        <f t="shared" si="82"/>
        <v>0</v>
      </c>
      <c r="K519" s="7"/>
    </row>
    <row r="520" spans="1:12" ht="25.5" customHeight="1" x14ac:dyDescent="0.2">
      <c r="A520" s="137" t="s">
        <v>0</v>
      </c>
      <c r="B520" s="138"/>
      <c r="C520" s="138"/>
      <c r="D520" s="138"/>
      <c r="E520" s="138"/>
      <c r="F520" s="138"/>
      <c r="G520" s="138"/>
      <c r="H520" s="138"/>
      <c r="I520" s="138"/>
      <c r="J520" s="138"/>
      <c r="K520" s="139"/>
    </row>
    <row r="521" spans="1:12" ht="27" customHeight="1" x14ac:dyDescent="0.2">
      <c r="A521" s="8" t="s">
        <v>528</v>
      </c>
      <c r="B521" s="120" t="s">
        <v>529</v>
      </c>
      <c r="C521" s="121"/>
      <c r="D521" s="121"/>
      <c r="E521" s="121"/>
      <c r="F521" s="121"/>
      <c r="G521" s="121"/>
      <c r="H521" s="121"/>
      <c r="I521" s="121"/>
      <c r="J521" s="121"/>
      <c r="K521" s="122"/>
      <c r="L521" s="51"/>
    </row>
    <row r="522" spans="1:12" ht="25.5" x14ac:dyDescent="0.2">
      <c r="A522" s="48"/>
      <c r="B522" s="23" t="s">
        <v>1</v>
      </c>
      <c r="C522" s="3" t="s">
        <v>124</v>
      </c>
      <c r="D522" s="81">
        <v>23</v>
      </c>
      <c r="E522" s="81">
        <v>23</v>
      </c>
      <c r="F522" s="81">
        <v>23</v>
      </c>
      <c r="G522" s="81">
        <v>23</v>
      </c>
      <c r="H522" s="81">
        <v>23</v>
      </c>
      <c r="I522" s="81">
        <v>23</v>
      </c>
      <c r="J522" s="81">
        <v>23</v>
      </c>
      <c r="K522" s="117" t="s">
        <v>116</v>
      </c>
    </row>
    <row r="523" spans="1:12" ht="25.5" x14ac:dyDescent="0.2">
      <c r="A523" s="48" t="s">
        <v>14</v>
      </c>
      <c r="B523" s="23" t="s">
        <v>2</v>
      </c>
      <c r="C523" s="3" t="s">
        <v>126</v>
      </c>
      <c r="D523" s="81">
        <f>D524</f>
        <v>2.8460000000000001</v>
      </c>
      <c r="E523" s="81"/>
      <c r="F523" s="81"/>
      <c r="G523" s="81"/>
      <c r="H523" s="81"/>
      <c r="I523" s="81"/>
      <c r="J523" s="81"/>
      <c r="K523" s="118"/>
    </row>
    <row r="524" spans="1:12" x14ac:dyDescent="0.2">
      <c r="A524" s="48"/>
      <c r="B524" s="26" t="s">
        <v>127</v>
      </c>
      <c r="C524" s="3" t="s">
        <v>126</v>
      </c>
      <c r="D524" s="81">
        <v>2.8460000000000001</v>
      </c>
      <c r="E524" s="81"/>
      <c r="F524" s="81"/>
      <c r="G524" s="81"/>
      <c r="H524" s="81"/>
      <c r="I524" s="81"/>
      <c r="J524" s="81"/>
      <c r="K524" s="118"/>
    </row>
    <row r="525" spans="1:12" x14ac:dyDescent="0.2">
      <c r="A525" s="48" t="s">
        <v>15</v>
      </c>
      <c r="B525" s="62" t="s">
        <v>3</v>
      </c>
      <c r="C525" s="3" t="s">
        <v>126</v>
      </c>
      <c r="D525" s="81">
        <f>D526</f>
        <v>70</v>
      </c>
      <c r="E525" s="81">
        <f>E526</f>
        <v>50</v>
      </c>
      <c r="F525" s="81">
        <f>F526</f>
        <v>47.3</v>
      </c>
      <c r="G525" s="81">
        <f>G526</f>
        <v>30</v>
      </c>
      <c r="H525" s="81"/>
      <c r="I525" s="81"/>
      <c r="J525" s="81"/>
      <c r="K525" s="118"/>
      <c r="L525" s="51"/>
    </row>
    <row r="526" spans="1:12" x14ac:dyDescent="0.2">
      <c r="A526" s="48"/>
      <c r="B526" s="26" t="s">
        <v>180</v>
      </c>
      <c r="C526" s="3" t="s">
        <v>126</v>
      </c>
      <c r="D526" s="81">
        <v>70</v>
      </c>
      <c r="E526" s="81">
        <v>50</v>
      </c>
      <c r="F526" s="81">
        <v>47.3</v>
      </c>
      <c r="G526" s="81">
        <v>30</v>
      </c>
      <c r="H526" s="81"/>
      <c r="I526" s="81"/>
      <c r="J526" s="81"/>
      <c r="K526" s="119"/>
    </row>
    <row r="527" spans="1:12" x14ac:dyDescent="0.2">
      <c r="A527" s="3"/>
      <c r="B527" s="6" t="s">
        <v>131</v>
      </c>
      <c r="C527" s="5" t="s">
        <v>126</v>
      </c>
      <c r="D527" s="70">
        <f t="shared" ref="D527:J527" si="83">D525+D523</f>
        <v>72.846000000000004</v>
      </c>
      <c r="E527" s="70">
        <f t="shared" si="83"/>
        <v>50</v>
      </c>
      <c r="F527" s="70">
        <f t="shared" si="83"/>
        <v>47.3</v>
      </c>
      <c r="G527" s="70">
        <f t="shared" si="83"/>
        <v>30</v>
      </c>
      <c r="H527" s="70">
        <f t="shared" si="83"/>
        <v>0</v>
      </c>
      <c r="I527" s="70">
        <f t="shared" si="83"/>
        <v>0</v>
      </c>
      <c r="J527" s="70">
        <f t="shared" si="83"/>
        <v>0</v>
      </c>
      <c r="K527" s="70">
        <f>SUM(D527:J527)</f>
        <v>200.14600000000002</v>
      </c>
    </row>
    <row r="528" spans="1:12" x14ac:dyDescent="0.2">
      <c r="A528" s="3"/>
      <c r="B528" s="26" t="s">
        <v>127</v>
      </c>
      <c r="C528" s="3" t="s">
        <v>126</v>
      </c>
      <c r="D528" s="79">
        <f>D524</f>
        <v>2.8460000000000001</v>
      </c>
      <c r="E528" s="79">
        <f t="shared" ref="E528:J528" si="84">E524</f>
        <v>0</v>
      </c>
      <c r="F528" s="79">
        <f t="shared" si="84"/>
        <v>0</v>
      </c>
      <c r="G528" s="79">
        <f t="shared" si="84"/>
        <v>0</v>
      </c>
      <c r="H528" s="79">
        <f t="shared" si="84"/>
        <v>0</v>
      </c>
      <c r="I528" s="79">
        <f t="shared" si="84"/>
        <v>0</v>
      </c>
      <c r="J528" s="79">
        <f t="shared" si="84"/>
        <v>0</v>
      </c>
      <c r="K528" s="7"/>
    </row>
    <row r="529" spans="1:12" x14ac:dyDescent="0.2">
      <c r="A529" s="3"/>
      <c r="B529" s="26" t="s">
        <v>180</v>
      </c>
      <c r="C529" s="3" t="s">
        <v>126</v>
      </c>
      <c r="D529" s="79">
        <f>D526</f>
        <v>70</v>
      </c>
      <c r="E529" s="79">
        <f t="shared" ref="E529:J529" si="85">E526</f>
        <v>50</v>
      </c>
      <c r="F529" s="79">
        <f t="shared" si="85"/>
        <v>47.3</v>
      </c>
      <c r="G529" s="79">
        <f t="shared" si="85"/>
        <v>30</v>
      </c>
      <c r="H529" s="79">
        <f t="shared" si="85"/>
        <v>0</v>
      </c>
      <c r="I529" s="79">
        <f t="shared" si="85"/>
        <v>0</v>
      </c>
      <c r="J529" s="79">
        <f t="shared" si="85"/>
        <v>0</v>
      </c>
      <c r="K529" s="7"/>
    </row>
    <row r="530" spans="1:12" ht="26.25" customHeight="1" x14ac:dyDescent="0.2">
      <c r="A530" s="8" t="s">
        <v>16</v>
      </c>
      <c r="B530" s="120" t="s">
        <v>17</v>
      </c>
      <c r="C530" s="121"/>
      <c r="D530" s="121"/>
      <c r="E530" s="121"/>
      <c r="F530" s="121"/>
      <c r="G530" s="121"/>
      <c r="H530" s="121"/>
      <c r="I530" s="121"/>
      <c r="J530" s="121"/>
      <c r="K530" s="122"/>
    </row>
    <row r="531" spans="1:12" ht="25.5" x14ac:dyDescent="0.2">
      <c r="A531" s="3"/>
      <c r="B531" s="23" t="s">
        <v>226</v>
      </c>
      <c r="C531" s="3" t="s">
        <v>124</v>
      </c>
      <c r="D531" s="95">
        <v>35</v>
      </c>
      <c r="E531" s="95">
        <v>37</v>
      </c>
      <c r="F531" s="95">
        <v>38</v>
      </c>
      <c r="G531" s="95">
        <v>40</v>
      </c>
      <c r="H531" s="95">
        <v>40</v>
      </c>
      <c r="I531" s="95">
        <v>40</v>
      </c>
      <c r="J531" s="95">
        <v>40</v>
      </c>
      <c r="K531" s="140" t="s">
        <v>101</v>
      </c>
    </row>
    <row r="532" spans="1:12" ht="25.5" x14ac:dyDescent="0.2">
      <c r="A532" s="3"/>
      <c r="B532" s="23" t="s">
        <v>227</v>
      </c>
      <c r="C532" s="3" t="s">
        <v>154</v>
      </c>
      <c r="D532" s="95">
        <v>5</v>
      </c>
      <c r="E532" s="95">
        <v>6</v>
      </c>
      <c r="F532" s="95">
        <v>7</v>
      </c>
      <c r="G532" s="95">
        <v>8</v>
      </c>
      <c r="H532" s="95">
        <v>8</v>
      </c>
      <c r="I532" s="95">
        <v>8</v>
      </c>
      <c r="J532" s="95">
        <v>8</v>
      </c>
      <c r="K532" s="141"/>
    </row>
    <row r="533" spans="1:12" ht="25.5" x14ac:dyDescent="0.2">
      <c r="A533" s="48" t="s">
        <v>18</v>
      </c>
      <c r="B533" s="62" t="s">
        <v>79</v>
      </c>
      <c r="C533" s="3" t="s">
        <v>126</v>
      </c>
      <c r="D533" s="76">
        <f>D534</f>
        <v>85.3</v>
      </c>
      <c r="E533" s="76">
        <f>E534</f>
        <v>86.8</v>
      </c>
      <c r="F533" s="76">
        <f>F534</f>
        <v>87</v>
      </c>
      <c r="G533" s="76">
        <f>G534</f>
        <v>88.5</v>
      </c>
      <c r="H533" s="76"/>
      <c r="I533" s="76"/>
      <c r="J533" s="76"/>
      <c r="K533" s="141"/>
      <c r="L533" s="51"/>
    </row>
    <row r="534" spans="1:12" x14ac:dyDescent="0.2">
      <c r="A534" s="3"/>
      <c r="B534" s="26" t="s">
        <v>128</v>
      </c>
      <c r="C534" s="3" t="s">
        <v>126</v>
      </c>
      <c r="D534" s="76">
        <v>85.3</v>
      </c>
      <c r="E534" s="76">
        <v>86.8</v>
      </c>
      <c r="F534" s="76">
        <v>87</v>
      </c>
      <c r="G534" s="76">
        <v>88.5</v>
      </c>
      <c r="H534" s="76"/>
      <c r="I534" s="76"/>
      <c r="J534" s="76"/>
      <c r="K534" s="142"/>
    </row>
    <row r="535" spans="1:12" x14ac:dyDescent="0.2">
      <c r="A535" s="3"/>
      <c r="B535" s="6" t="s">
        <v>131</v>
      </c>
      <c r="C535" s="5" t="s">
        <v>126</v>
      </c>
      <c r="D535" s="55">
        <f>D536</f>
        <v>85.3</v>
      </c>
      <c r="E535" s="55">
        <f t="shared" ref="E535:J535" si="86">E536</f>
        <v>86.8</v>
      </c>
      <c r="F535" s="55">
        <f t="shared" si="86"/>
        <v>87</v>
      </c>
      <c r="G535" s="55">
        <f t="shared" si="86"/>
        <v>88.5</v>
      </c>
      <c r="H535" s="55">
        <f t="shared" si="86"/>
        <v>0</v>
      </c>
      <c r="I535" s="55">
        <f t="shared" si="86"/>
        <v>0</v>
      </c>
      <c r="J535" s="55">
        <f t="shared" si="86"/>
        <v>0</v>
      </c>
      <c r="K535" s="55">
        <f>SUM(D535:J535)</f>
        <v>347.6</v>
      </c>
    </row>
    <row r="536" spans="1:12" x14ac:dyDescent="0.2">
      <c r="A536" s="3"/>
      <c r="B536" s="26" t="s">
        <v>128</v>
      </c>
      <c r="C536" s="3" t="s">
        <v>126</v>
      </c>
      <c r="D536" s="16">
        <f>D534</f>
        <v>85.3</v>
      </c>
      <c r="E536" s="16">
        <f t="shared" ref="E536:J536" si="87">E534</f>
        <v>86.8</v>
      </c>
      <c r="F536" s="16">
        <f t="shared" si="87"/>
        <v>87</v>
      </c>
      <c r="G536" s="16">
        <f t="shared" si="87"/>
        <v>88.5</v>
      </c>
      <c r="H536" s="16">
        <f t="shared" si="87"/>
        <v>0</v>
      </c>
      <c r="I536" s="16">
        <f t="shared" si="87"/>
        <v>0</v>
      </c>
      <c r="J536" s="16">
        <f t="shared" si="87"/>
        <v>0</v>
      </c>
      <c r="K536" s="40"/>
    </row>
    <row r="537" spans="1:12" x14ac:dyDescent="0.2">
      <c r="A537" s="3"/>
      <c r="B537" s="6" t="s">
        <v>189</v>
      </c>
      <c r="C537" s="5" t="s">
        <v>126</v>
      </c>
      <c r="D537" s="70">
        <f>SUM(D538:D541)</f>
        <v>372.62900000000002</v>
      </c>
      <c r="E537" s="70">
        <f t="shared" ref="E537:J537" si="88">SUM(E538:E541)</f>
        <v>486.75799999999998</v>
      </c>
      <c r="F537" s="70">
        <f t="shared" si="88"/>
        <v>597.29499999999996</v>
      </c>
      <c r="G537" s="70">
        <f t="shared" si="88"/>
        <v>939.80899999999997</v>
      </c>
      <c r="H537" s="70">
        <f t="shared" si="88"/>
        <v>488.6</v>
      </c>
      <c r="I537" s="70">
        <f t="shared" si="88"/>
        <v>1255.7</v>
      </c>
      <c r="J537" s="70">
        <f t="shared" si="88"/>
        <v>1327.6</v>
      </c>
      <c r="K537" s="70">
        <f>SUM(D537:J537)</f>
        <v>5468.3909999999996</v>
      </c>
    </row>
    <row r="538" spans="1:12" x14ac:dyDescent="0.2">
      <c r="A538" s="3"/>
      <c r="B538" s="26" t="s">
        <v>129</v>
      </c>
      <c r="C538" s="3" t="s">
        <v>126</v>
      </c>
      <c r="D538" s="79">
        <f>D412+D440+D488+D501</f>
        <v>21.879000000000001</v>
      </c>
      <c r="E538" s="79">
        <f t="shared" ref="E538:J538" si="89">E412+E440+E488+E501</f>
        <v>6.17</v>
      </c>
      <c r="F538" s="79">
        <f t="shared" si="89"/>
        <v>6.2069999999999999</v>
      </c>
      <c r="G538" s="79">
        <f t="shared" si="89"/>
        <v>0</v>
      </c>
      <c r="H538" s="79">
        <f t="shared" si="89"/>
        <v>0</v>
      </c>
      <c r="I538" s="79">
        <f t="shared" si="89"/>
        <v>5.5</v>
      </c>
      <c r="J538" s="79">
        <f t="shared" si="89"/>
        <v>0</v>
      </c>
      <c r="K538" s="80"/>
    </row>
    <row r="539" spans="1:12" x14ac:dyDescent="0.2">
      <c r="A539" s="3"/>
      <c r="B539" s="26" t="s">
        <v>127</v>
      </c>
      <c r="C539" s="3" t="s">
        <v>126</v>
      </c>
      <c r="D539" s="79">
        <f>D413+D441+D489+D528</f>
        <v>35.550000000000011</v>
      </c>
      <c r="E539" s="79">
        <f t="shared" ref="E539:J539" si="90">E413+E441+E489+E528</f>
        <v>8.7999999999999995E-2</v>
      </c>
      <c r="F539" s="79">
        <f t="shared" si="90"/>
        <v>8.7999999999999995E-2</v>
      </c>
      <c r="G539" s="79">
        <f t="shared" si="90"/>
        <v>0</v>
      </c>
      <c r="H539" s="79">
        <f t="shared" si="90"/>
        <v>0</v>
      </c>
      <c r="I539" s="79">
        <f t="shared" si="90"/>
        <v>0</v>
      </c>
      <c r="J539" s="79">
        <f t="shared" si="90"/>
        <v>0</v>
      </c>
      <c r="K539" s="80"/>
    </row>
    <row r="540" spans="1:12" x14ac:dyDescent="0.2">
      <c r="A540" s="3"/>
      <c r="B540" s="26" t="s">
        <v>128</v>
      </c>
      <c r="C540" s="3" t="s">
        <v>126</v>
      </c>
      <c r="D540" s="79">
        <f>D414+D502+D518+D536</f>
        <v>92.7</v>
      </c>
      <c r="E540" s="79">
        <f t="shared" ref="E540:J540" si="91">E414+E502+E518+E536</f>
        <v>92.6</v>
      </c>
      <c r="F540" s="79">
        <f t="shared" si="91"/>
        <v>157</v>
      </c>
      <c r="G540" s="79">
        <f t="shared" si="91"/>
        <v>88.5</v>
      </c>
      <c r="H540" s="79">
        <f t="shared" si="91"/>
        <v>0</v>
      </c>
      <c r="I540" s="79">
        <f t="shared" si="91"/>
        <v>250</v>
      </c>
      <c r="J540" s="79">
        <f t="shared" si="91"/>
        <v>0</v>
      </c>
      <c r="K540" s="80"/>
    </row>
    <row r="541" spans="1:12" x14ac:dyDescent="0.2">
      <c r="A541" s="3"/>
      <c r="B541" s="26" t="s">
        <v>180</v>
      </c>
      <c r="C541" s="3" t="s">
        <v>126</v>
      </c>
      <c r="D541" s="79">
        <f>D415+D442+D450+D466+D490+D519+D529</f>
        <v>222.5</v>
      </c>
      <c r="E541" s="79">
        <f t="shared" ref="E541:J541" si="92">E415+E442+E450+E466+E490+E519+E529</f>
        <v>387.9</v>
      </c>
      <c r="F541" s="79">
        <f t="shared" si="92"/>
        <v>434</v>
      </c>
      <c r="G541" s="79">
        <f t="shared" si="92"/>
        <v>851.30899999999997</v>
      </c>
      <c r="H541" s="79">
        <f t="shared" si="92"/>
        <v>488.6</v>
      </c>
      <c r="I541" s="79">
        <f t="shared" si="92"/>
        <v>1000.2</v>
      </c>
      <c r="J541" s="79">
        <f t="shared" si="92"/>
        <v>1327.6</v>
      </c>
      <c r="K541" s="80"/>
    </row>
    <row r="542" spans="1:12" ht="15" customHeight="1" x14ac:dyDescent="0.2">
      <c r="A542" s="131" t="s">
        <v>20</v>
      </c>
      <c r="B542" s="132"/>
      <c r="C542" s="132"/>
      <c r="D542" s="132"/>
      <c r="E542" s="132"/>
      <c r="F542" s="132"/>
      <c r="G542" s="132"/>
      <c r="H542" s="132"/>
      <c r="I542" s="132"/>
      <c r="J542" s="132"/>
      <c r="K542" s="133"/>
    </row>
    <row r="543" spans="1:12" ht="18.75" customHeight="1" x14ac:dyDescent="0.2">
      <c r="A543" s="137" t="s">
        <v>35</v>
      </c>
      <c r="B543" s="138"/>
      <c r="C543" s="138"/>
      <c r="D543" s="138"/>
      <c r="E543" s="138"/>
      <c r="F543" s="138"/>
      <c r="G543" s="138"/>
      <c r="H543" s="138"/>
      <c r="I543" s="138"/>
      <c r="J543" s="138"/>
      <c r="K543" s="139"/>
    </row>
    <row r="544" spans="1:12" x14ac:dyDescent="0.2">
      <c r="A544" s="8" t="s">
        <v>141</v>
      </c>
      <c r="B544" s="120" t="s">
        <v>21</v>
      </c>
      <c r="C544" s="121"/>
      <c r="D544" s="121"/>
      <c r="E544" s="121"/>
      <c r="F544" s="121"/>
      <c r="G544" s="121"/>
      <c r="H544" s="121"/>
      <c r="I544" s="121"/>
      <c r="J544" s="121"/>
      <c r="K544" s="122"/>
    </row>
    <row r="545" spans="1:12" ht="25.5" x14ac:dyDescent="0.2">
      <c r="A545" s="3"/>
      <c r="B545" s="23" t="s">
        <v>252</v>
      </c>
      <c r="C545" s="3" t="s">
        <v>124</v>
      </c>
      <c r="D545" s="11" t="s">
        <v>253</v>
      </c>
      <c r="E545" s="11" t="s">
        <v>253</v>
      </c>
      <c r="F545" s="11" t="s">
        <v>253</v>
      </c>
      <c r="G545" s="11" t="s">
        <v>253</v>
      </c>
      <c r="H545" s="11" t="s">
        <v>253</v>
      </c>
      <c r="I545" s="11" t="s">
        <v>253</v>
      </c>
      <c r="J545" s="11" t="s">
        <v>253</v>
      </c>
      <c r="K545" s="140" t="s">
        <v>90</v>
      </c>
    </row>
    <row r="546" spans="1:12" ht="38.25" x14ac:dyDescent="0.2">
      <c r="A546" s="48"/>
      <c r="B546" s="23" t="s">
        <v>254</v>
      </c>
      <c r="C546" s="3" t="s">
        <v>255</v>
      </c>
      <c r="D546" s="11" t="s">
        <v>256</v>
      </c>
      <c r="E546" s="11" t="s">
        <v>256</v>
      </c>
      <c r="F546" s="11" t="s">
        <v>256</v>
      </c>
      <c r="G546" s="11" t="s">
        <v>256</v>
      </c>
      <c r="H546" s="11" t="s">
        <v>256</v>
      </c>
      <c r="I546" s="11" t="s">
        <v>256</v>
      </c>
      <c r="J546" s="11" t="s">
        <v>256</v>
      </c>
      <c r="K546" s="141"/>
    </row>
    <row r="547" spans="1:12" ht="51" x14ac:dyDescent="0.2">
      <c r="A547" s="48"/>
      <c r="B547" s="23" t="s">
        <v>257</v>
      </c>
      <c r="C547" s="3" t="s">
        <v>124</v>
      </c>
      <c r="D547" s="11" t="s">
        <v>258</v>
      </c>
      <c r="E547" s="11" t="s">
        <v>258</v>
      </c>
      <c r="F547" s="11" t="s">
        <v>258</v>
      </c>
      <c r="G547" s="11" t="s">
        <v>258</v>
      </c>
      <c r="H547" s="11" t="s">
        <v>258</v>
      </c>
      <c r="I547" s="11" t="s">
        <v>258</v>
      </c>
      <c r="J547" s="11" t="s">
        <v>258</v>
      </c>
      <c r="K547" s="141"/>
    </row>
    <row r="548" spans="1:12" ht="38.25" x14ac:dyDescent="0.2">
      <c r="A548" s="48" t="s">
        <v>23</v>
      </c>
      <c r="B548" s="13" t="s">
        <v>259</v>
      </c>
      <c r="C548" s="3" t="s">
        <v>126</v>
      </c>
      <c r="D548" s="123" t="s">
        <v>162</v>
      </c>
      <c r="E548" s="124"/>
      <c r="F548" s="124"/>
      <c r="G548" s="124"/>
      <c r="H548" s="124"/>
      <c r="I548" s="124"/>
      <c r="J548" s="125"/>
      <c r="K548" s="142"/>
    </row>
    <row r="549" spans="1:12" ht="24.75" customHeight="1" x14ac:dyDescent="0.2">
      <c r="A549" s="8" t="s">
        <v>142</v>
      </c>
      <c r="B549" s="120" t="s">
        <v>32</v>
      </c>
      <c r="C549" s="121"/>
      <c r="D549" s="121"/>
      <c r="E549" s="121"/>
      <c r="F549" s="121"/>
      <c r="G549" s="121"/>
      <c r="H549" s="121"/>
      <c r="I549" s="121"/>
      <c r="J549" s="121"/>
      <c r="K549" s="122"/>
    </row>
    <row r="550" spans="1:12" ht="25.5" customHeight="1" x14ac:dyDescent="0.2">
      <c r="A550" s="48"/>
      <c r="B550" s="23" t="s">
        <v>260</v>
      </c>
      <c r="C550" s="3" t="s">
        <v>126</v>
      </c>
      <c r="D550" s="105" t="s">
        <v>261</v>
      </c>
      <c r="E550" s="105" t="s">
        <v>262</v>
      </c>
      <c r="F550" s="105" t="s">
        <v>263</v>
      </c>
      <c r="G550" s="105" t="s">
        <v>263</v>
      </c>
      <c r="H550" s="105" t="s">
        <v>263</v>
      </c>
      <c r="I550" s="105">
        <v>9100</v>
      </c>
      <c r="J550" s="105">
        <v>9950</v>
      </c>
      <c r="K550" s="140" t="s">
        <v>91</v>
      </c>
      <c r="L550" s="51"/>
    </row>
    <row r="551" spans="1:12" x14ac:dyDescent="0.2">
      <c r="A551" s="48" t="s">
        <v>24</v>
      </c>
      <c r="B551" s="23" t="s">
        <v>22</v>
      </c>
      <c r="C551" s="3" t="s">
        <v>126</v>
      </c>
      <c r="D551" s="30">
        <f>D552</f>
        <v>3.6</v>
      </c>
      <c r="E551" s="30">
        <f t="shared" ref="E551:J551" si="93">E552</f>
        <v>2.6</v>
      </c>
      <c r="F551" s="30">
        <f t="shared" si="93"/>
        <v>2.6</v>
      </c>
      <c r="G551" s="30">
        <f t="shared" si="93"/>
        <v>2.6</v>
      </c>
      <c r="H551" s="30">
        <f t="shared" si="93"/>
        <v>2.6</v>
      </c>
      <c r="I551" s="30">
        <f t="shared" si="93"/>
        <v>13</v>
      </c>
      <c r="J551" s="30">
        <f t="shared" si="93"/>
        <v>18.2</v>
      </c>
      <c r="K551" s="141"/>
    </row>
    <row r="552" spans="1:12" x14ac:dyDescent="0.2">
      <c r="A552" s="48"/>
      <c r="B552" s="26" t="s">
        <v>127</v>
      </c>
      <c r="C552" s="3" t="s">
        <v>126</v>
      </c>
      <c r="D552" s="105">
        <v>3.6</v>
      </c>
      <c r="E552" s="105">
        <v>2.6</v>
      </c>
      <c r="F552" s="105">
        <v>2.6</v>
      </c>
      <c r="G552" s="105">
        <v>2.6</v>
      </c>
      <c r="H552" s="105">
        <v>2.6</v>
      </c>
      <c r="I552" s="105">
        <v>13</v>
      </c>
      <c r="J552" s="105">
        <v>18.2</v>
      </c>
      <c r="K552" s="141"/>
    </row>
    <row r="553" spans="1:12" ht="38.25" x14ac:dyDescent="0.2">
      <c r="A553" s="48" t="s">
        <v>25</v>
      </c>
      <c r="B553" s="34" t="s">
        <v>264</v>
      </c>
      <c r="C553" s="3" t="s">
        <v>126</v>
      </c>
      <c r="D553" s="123" t="s">
        <v>162</v>
      </c>
      <c r="E553" s="124"/>
      <c r="F553" s="124"/>
      <c r="G553" s="124"/>
      <c r="H553" s="124"/>
      <c r="I553" s="124"/>
      <c r="J553" s="125"/>
      <c r="K553" s="142"/>
    </row>
    <row r="554" spans="1:12" x14ac:dyDescent="0.2">
      <c r="A554" s="48"/>
      <c r="B554" s="6" t="s">
        <v>131</v>
      </c>
      <c r="C554" s="5" t="s">
        <v>126</v>
      </c>
      <c r="D554" s="55">
        <f>D555</f>
        <v>3.6</v>
      </c>
      <c r="E554" s="55">
        <f t="shared" ref="E554:J554" si="94">E555</f>
        <v>2.6</v>
      </c>
      <c r="F554" s="55">
        <f t="shared" si="94"/>
        <v>2.6</v>
      </c>
      <c r="G554" s="55">
        <f t="shared" si="94"/>
        <v>2.6</v>
      </c>
      <c r="H554" s="55">
        <f t="shared" si="94"/>
        <v>2.6</v>
      </c>
      <c r="I554" s="55">
        <f t="shared" si="94"/>
        <v>13</v>
      </c>
      <c r="J554" s="55">
        <f t="shared" si="94"/>
        <v>18.2</v>
      </c>
      <c r="K554" s="55">
        <f>SUM(D554:J554)</f>
        <v>45.2</v>
      </c>
    </row>
    <row r="555" spans="1:12" x14ac:dyDescent="0.2">
      <c r="A555" s="48"/>
      <c r="B555" s="26" t="s">
        <v>127</v>
      </c>
      <c r="C555" s="3" t="s">
        <v>126</v>
      </c>
      <c r="D555" s="16">
        <f>D552</f>
        <v>3.6</v>
      </c>
      <c r="E555" s="16">
        <f t="shared" ref="E555:J555" si="95">E552</f>
        <v>2.6</v>
      </c>
      <c r="F555" s="16">
        <f t="shared" si="95"/>
        <v>2.6</v>
      </c>
      <c r="G555" s="16">
        <f t="shared" si="95"/>
        <v>2.6</v>
      </c>
      <c r="H555" s="16">
        <f t="shared" si="95"/>
        <v>2.6</v>
      </c>
      <c r="I555" s="16">
        <f t="shared" si="95"/>
        <v>13</v>
      </c>
      <c r="J555" s="16">
        <f t="shared" si="95"/>
        <v>18.2</v>
      </c>
      <c r="K555" s="40"/>
    </row>
    <row r="556" spans="1:12" ht="18.75" customHeight="1" x14ac:dyDescent="0.2">
      <c r="A556" s="8" t="s">
        <v>143</v>
      </c>
      <c r="B556" s="120" t="s">
        <v>33</v>
      </c>
      <c r="C556" s="121"/>
      <c r="D556" s="121"/>
      <c r="E556" s="121"/>
      <c r="F556" s="121"/>
      <c r="G556" s="121"/>
      <c r="H556" s="121"/>
      <c r="I556" s="121"/>
      <c r="J556" s="121"/>
      <c r="K556" s="122"/>
    </row>
    <row r="557" spans="1:12" ht="25.5" x14ac:dyDescent="0.2">
      <c r="A557" s="48"/>
      <c r="B557" s="23" t="s">
        <v>266</v>
      </c>
      <c r="C557" s="3" t="s">
        <v>124</v>
      </c>
      <c r="D557" s="11">
        <v>98</v>
      </c>
      <c r="E557" s="11">
        <v>98</v>
      </c>
      <c r="F557" s="11">
        <v>98</v>
      </c>
      <c r="G557" s="11">
        <v>98</v>
      </c>
      <c r="H557" s="11">
        <v>98.1</v>
      </c>
      <c r="I557" s="11">
        <v>98.3</v>
      </c>
      <c r="J557" s="3">
        <v>98.8</v>
      </c>
      <c r="K557" s="117" t="s">
        <v>92</v>
      </c>
    </row>
    <row r="558" spans="1:12" ht="51" x14ac:dyDescent="0.2">
      <c r="A558" s="48"/>
      <c r="B558" s="23" t="s">
        <v>267</v>
      </c>
      <c r="C558" s="3" t="s">
        <v>124</v>
      </c>
      <c r="D558" s="33">
        <v>8</v>
      </c>
      <c r="E558" s="33">
        <v>11</v>
      </c>
      <c r="F558" s="33">
        <v>13</v>
      </c>
      <c r="G558" s="33">
        <v>13</v>
      </c>
      <c r="H558" s="33">
        <v>13</v>
      </c>
      <c r="I558" s="33">
        <v>13</v>
      </c>
      <c r="J558" s="33">
        <v>18</v>
      </c>
      <c r="K558" s="118"/>
    </row>
    <row r="559" spans="1:12" ht="51" customHeight="1" x14ac:dyDescent="0.2">
      <c r="A559" s="48" t="s">
        <v>27</v>
      </c>
      <c r="B559" s="23" t="s">
        <v>26</v>
      </c>
      <c r="C559" s="3" t="s">
        <v>155</v>
      </c>
      <c r="D559" s="103">
        <f t="shared" ref="D559:J559" si="96">D560</f>
        <v>10.25</v>
      </c>
      <c r="E559" s="103">
        <f t="shared" si="96"/>
        <v>8.32</v>
      </c>
      <c r="F559" s="103">
        <f t="shared" si="96"/>
        <v>8.32</v>
      </c>
      <c r="G559" s="16">
        <f t="shared" si="96"/>
        <v>12.97</v>
      </c>
      <c r="H559" s="16">
        <f t="shared" si="96"/>
        <v>12.97</v>
      </c>
      <c r="I559" s="16">
        <f t="shared" si="96"/>
        <v>64.849999999999994</v>
      </c>
      <c r="J559" s="16">
        <f t="shared" si="96"/>
        <v>90.79</v>
      </c>
      <c r="K559" s="118"/>
    </row>
    <row r="560" spans="1:12" x14ac:dyDescent="0.2">
      <c r="A560" s="48"/>
      <c r="B560" s="26" t="s">
        <v>127</v>
      </c>
      <c r="C560" s="3" t="s">
        <v>126</v>
      </c>
      <c r="D560" s="103">
        <v>10.25</v>
      </c>
      <c r="E560" s="103">
        <v>8.32</v>
      </c>
      <c r="F560" s="103">
        <v>8.32</v>
      </c>
      <c r="G560" s="16">
        <v>12.97</v>
      </c>
      <c r="H560" s="16">
        <v>12.97</v>
      </c>
      <c r="I560" s="16">
        <v>64.849999999999994</v>
      </c>
      <c r="J560" s="16">
        <v>90.79</v>
      </c>
      <c r="K560" s="119"/>
    </row>
    <row r="561" spans="1:11" x14ac:dyDescent="0.2">
      <c r="A561" s="3"/>
      <c r="B561" s="6" t="s">
        <v>131</v>
      </c>
      <c r="C561" s="5" t="s">
        <v>126</v>
      </c>
      <c r="D561" s="55">
        <f>D562</f>
        <v>10.25</v>
      </c>
      <c r="E561" s="55">
        <f t="shared" ref="E561:J561" si="97">E562</f>
        <v>8.32</v>
      </c>
      <c r="F561" s="55">
        <f t="shared" si="97"/>
        <v>8.32</v>
      </c>
      <c r="G561" s="55">
        <f t="shared" si="97"/>
        <v>12.97</v>
      </c>
      <c r="H561" s="55">
        <f t="shared" si="97"/>
        <v>12.97</v>
      </c>
      <c r="I561" s="55">
        <f t="shared" si="97"/>
        <v>64.849999999999994</v>
      </c>
      <c r="J561" s="55">
        <f t="shared" si="97"/>
        <v>90.79</v>
      </c>
      <c r="K561" s="55">
        <f>SUM(D561:J561)</f>
        <v>208.47</v>
      </c>
    </row>
    <row r="562" spans="1:11" x14ac:dyDescent="0.2">
      <c r="A562" s="3"/>
      <c r="B562" s="26" t="s">
        <v>127</v>
      </c>
      <c r="C562" s="3" t="s">
        <v>126</v>
      </c>
      <c r="D562" s="16">
        <f>D560</f>
        <v>10.25</v>
      </c>
      <c r="E562" s="16">
        <f t="shared" ref="E562:J562" si="98">E560</f>
        <v>8.32</v>
      </c>
      <c r="F562" s="16">
        <f t="shared" si="98"/>
        <v>8.32</v>
      </c>
      <c r="G562" s="16">
        <f t="shared" si="98"/>
        <v>12.97</v>
      </c>
      <c r="H562" s="16">
        <f t="shared" si="98"/>
        <v>12.97</v>
      </c>
      <c r="I562" s="16">
        <f t="shared" si="98"/>
        <v>64.849999999999994</v>
      </c>
      <c r="J562" s="16">
        <f t="shared" si="98"/>
        <v>90.79</v>
      </c>
      <c r="K562" s="3"/>
    </row>
    <row r="563" spans="1:11" ht="20.25" customHeight="1" x14ac:dyDescent="0.2">
      <c r="A563" s="8" t="s">
        <v>190</v>
      </c>
      <c r="B563" s="120" t="s">
        <v>40</v>
      </c>
      <c r="C563" s="121"/>
      <c r="D563" s="121"/>
      <c r="E563" s="121"/>
      <c r="F563" s="121"/>
      <c r="G563" s="121"/>
      <c r="H563" s="121"/>
      <c r="I563" s="121"/>
      <c r="J563" s="121"/>
      <c r="K563" s="122"/>
    </row>
    <row r="564" spans="1:11" s="15" customFormat="1" x14ac:dyDescent="0.2">
      <c r="A564" s="74"/>
      <c r="B564" s="75" t="s">
        <v>41</v>
      </c>
      <c r="C564" s="74" t="s">
        <v>42</v>
      </c>
      <c r="D564" s="74">
        <v>30</v>
      </c>
      <c r="E564" s="74">
        <v>32</v>
      </c>
      <c r="F564" s="74">
        <v>34</v>
      </c>
      <c r="G564" s="74">
        <v>36</v>
      </c>
      <c r="H564" s="74">
        <v>38</v>
      </c>
      <c r="I564" s="74">
        <v>48</v>
      </c>
      <c r="J564" s="74">
        <v>55</v>
      </c>
      <c r="K564" s="117" t="s">
        <v>150</v>
      </c>
    </row>
    <row r="565" spans="1:11" x14ac:dyDescent="0.2">
      <c r="A565" s="48" t="s">
        <v>28</v>
      </c>
      <c r="B565" s="45" t="s">
        <v>276</v>
      </c>
      <c r="C565" s="3" t="s">
        <v>155</v>
      </c>
      <c r="D565" s="76">
        <f>D566+D567</f>
        <v>2.67</v>
      </c>
      <c r="E565" s="76">
        <f t="shared" ref="E565:J565" si="99">E566+E567</f>
        <v>2.6799999999999997</v>
      </c>
      <c r="F565" s="76">
        <f t="shared" si="99"/>
        <v>2.65</v>
      </c>
      <c r="G565" s="76">
        <f t="shared" si="99"/>
        <v>3</v>
      </c>
      <c r="H565" s="76">
        <f t="shared" si="99"/>
        <v>3</v>
      </c>
      <c r="I565" s="76">
        <f t="shared" si="99"/>
        <v>15</v>
      </c>
      <c r="J565" s="76">
        <f t="shared" si="99"/>
        <v>21</v>
      </c>
      <c r="K565" s="118"/>
    </row>
    <row r="566" spans="1:11" x14ac:dyDescent="0.2">
      <c r="A566" s="48"/>
      <c r="B566" s="26" t="s">
        <v>127</v>
      </c>
      <c r="C566" s="3" t="s">
        <v>155</v>
      </c>
      <c r="D566" s="76">
        <v>2.67</v>
      </c>
      <c r="E566" s="76">
        <v>1.68</v>
      </c>
      <c r="F566" s="76">
        <v>1.65</v>
      </c>
      <c r="G566" s="76"/>
      <c r="H566" s="76"/>
      <c r="I566" s="76"/>
      <c r="J566" s="76"/>
      <c r="K566" s="119"/>
    </row>
    <row r="567" spans="1:11" x14ac:dyDescent="0.2">
      <c r="A567" s="48"/>
      <c r="B567" s="26" t="s">
        <v>240</v>
      </c>
      <c r="C567" s="3" t="s">
        <v>155</v>
      </c>
      <c r="D567" s="76"/>
      <c r="E567" s="76">
        <v>1</v>
      </c>
      <c r="F567" s="76">
        <v>1</v>
      </c>
      <c r="G567" s="76">
        <v>3</v>
      </c>
      <c r="H567" s="76">
        <v>3</v>
      </c>
      <c r="I567" s="76">
        <v>15</v>
      </c>
      <c r="J567" s="76">
        <v>21</v>
      </c>
      <c r="K567" s="21"/>
    </row>
    <row r="568" spans="1:11" x14ac:dyDescent="0.2">
      <c r="A568" s="48"/>
      <c r="B568" s="6" t="s">
        <v>131</v>
      </c>
      <c r="C568" s="5" t="s">
        <v>126</v>
      </c>
      <c r="D568" s="55">
        <f>D569+D570</f>
        <v>2.67</v>
      </c>
      <c r="E568" s="55">
        <f t="shared" ref="E568:J568" si="100">E569+E570</f>
        <v>2.6799999999999997</v>
      </c>
      <c r="F568" s="55">
        <f t="shared" si="100"/>
        <v>2.65</v>
      </c>
      <c r="G568" s="55">
        <f t="shared" si="100"/>
        <v>3</v>
      </c>
      <c r="H568" s="55">
        <f t="shared" si="100"/>
        <v>3</v>
      </c>
      <c r="I568" s="55">
        <f t="shared" si="100"/>
        <v>15</v>
      </c>
      <c r="J568" s="55">
        <f t="shared" si="100"/>
        <v>21</v>
      </c>
      <c r="K568" s="55">
        <f>SUM(D568:J568)</f>
        <v>50</v>
      </c>
    </row>
    <row r="569" spans="1:11" x14ac:dyDescent="0.2">
      <c r="A569" s="45"/>
      <c r="B569" s="26" t="s">
        <v>127</v>
      </c>
      <c r="C569" s="3" t="s">
        <v>126</v>
      </c>
      <c r="D569" s="16">
        <f t="shared" ref="D569:J569" si="101">D566</f>
        <v>2.67</v>
      </c>
      <c r="E569" s="16">
        <f t="shared" si="101"/>
        <v>1.68</v>
      </c>
      <c r="F569" s="16">
        <f t="shared" si="101"/>
        <v>1.65</v>
      </c>
      <c r="G569" s="16">
        <f t="shared" si="101"/>
        <v>0</v>
      </c>
      <c r="H569" s="16">
        <f t="shared" si="101"/>
        <v>0</v>
      </c>
      <c r="I569" s="16">
        <f t="shared" si="101"/>
        <v>0</v>
      </c>
      <c r="J569" s="16">
        <f t="shared" si="101"/>
        <v>0</v>
      </c>
      <c r="K569" s="7"/>
    </row>
    <row r="570" spans="1:11" x14ac:dyDescent="0.2">
      <c r="A570" s="45"/>
      <c r="B570" s="26" t="s">
        <v>180</v>
      </c>
      <c r="C570" s="3" t="s">
        <v>155</v>
      </c>
      <c r="D570" s="16">
        <f>D567</f>
        <v>0</v>
      </c>
      <c r="E570" s="16">
        <f t="shared" ref="E570:J570" si="102">E567</f>
        <v>1</v>
      </c>
      <c r="F570" s="16">
        <f t="shared" si="102"/>
        <v>1</v>
      </c>
      <c r="G570" s="16">
        <f t="shared" si="102"/>
        <v>3</v>
      </c>
      <c r="H570" s="16">
        <f t="shared" si="102"/>
        <v>3</v>
      </c>
      <c r="I570" s="16">
        <f t="shared" si="102"/>
        <v>15</v>
      </c>
      <c r="J570" s="16">
        <f t="shared" si="102"/>
        <v>21</v>
      </c>
      <c r="K570" s="40"/>
    </row>
    <row r="571" spans="1:11" x14ac:dyDescent="0.2">
      <c r="A571" s="8" t="s">
        <v>191</v>
      </c>
      <c r="B571" s="120" t="s">
        <v>44</v>
      </c>
      <c r="C571" s="121"/>
      <c r="D571" s="121"/>
      <c r="E571" s="121"/>
      <c r="F571" s="121"/>
      <c r="G571" s="121"/>
      <c r="H571" s="121"/>
      <c r="I571" s="121"/>
      <c r="J571" s="121"/>
      <c r="K571" s="122"/>
    </row>
    <row r="572" spans="1:11" ht="38.25" x14ac:dyDescent="0.2">
      <c r="A572" s="48"/>
      <c r="B572" s="7" t="s">
        <v>30</v>
      </c>
      <c r="C572" s="66" t="s">
        <v>31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8" t="s">
        <v>93</v>
      </c>
    </row>
    <row r="573" spans="1:11" ht="51.75" customHeight="1" x14ac:dyDescent="0.2">
      <c r="A573" s="48" t="s">
        <v>46</v>
      </c>
      <c r="B573" s="39" t="s">
        <v>265</v>
      </c>
      <c r="C573" s="3" t="s">
        <v>155</v>
      </c>
      <c r="D573" s="126" t="s">
        <v>163</v>
      </c>
      <c r="E573" s="127"/>
      <c r="F573" s="127"/>
      <c r="G573" s="13"/>
      <c r="H573" s="13"/>
      <c r="I573" s="13"/>
      <c r="J573" s="13"/>
      <c r="K573" s="130"/>
    </row>
    <row r="574" spans="1:11" x14ac:dyDescent="0.2">
      <c r="A574" s="137" t="s">
        <v>34</v>
      </c>
      <c r="B574" s="138"/>
      <c r="C574" s="138"/>
      <c r="D574" s="138"/>
      <c r="E574" s="138"/>
      <c r="F574" s="138"/>
      <c r="G574" s="138"/>
      <c r="H574" s="138"/>
      <c r="I574" s="138"/>
      <c r="J574" s="138"/>
      <c r="K574" s="139"/>
    </row>
    <row r="575" spans="1:11" x14ac:dyDescent="0.2">
      <c r="A575" s="8" t="s">
        <v>36</v>
      </c>
      <c r="B575" s="120" t="s">
        <v>37</v>
      </c>
      <c r="C575" s="121"/>
      <c r="D575" s="121"/>
      <c r="E575" s="121"/>
      <c r="F575" s="121"/>
      <c r="G575" s="121"/>
      <c r="H575" s="121"/>
      <c r="I575" s="121"/>
      <c r="J575" s="121"/>
      <c r="K575" s="122"/>
    </row>
    <row r="576" spans="1:11" ht="38.25" x14ac:dyDescent="0.2">
      <c r="A576" s="48"/>
      <c r="B576" s="23" t="s">
        <v>272</v>
      </c>
      <c r="C576" s="3" t="s">
        <v>268</v>
      </c>
      <c r="D576" s="11" t="s">
        <v>269</v>
      </c>
      <c r="E576" s="11" t="s">
        <v>269</v>
      </c>
      <c r="F576" s="11" t="s">
        <v>269</v>
      </c>
      <c r="G576" s="3" t="s">
        <v>270</v>
      </c>
      <c r="H576" s="3" t="s">
        <v>270</v>
      </c>
      <c r="I576" s="3" t="s">
        <v>270</v>
      </c>
      <c r="J576" s="3" t="s">
        <v>270</v>
      </c>
      <c r="K576" s="128" t="s">
        <v>150</v>
      </c>
    </row>
    <row r="577" spans="1:12" ht="51" x14ac:dyDescent="0.2">
      <c r="A577" s="48"/>
      <c r="B577" s="23" t="s">
        <v>271</v>
      </c>
      <c r="C577" s="3" t="s">
        <v>273</v>
      </c>
      <c r="D577" s="11">
        <v>0</v>
      </c>
      <c r="E577" s="11">
        <v>0</v>
      </c>
      <c r="F577" s="11">
        <v>0</v>
      </c>
      <c r="G577" s="11">
        <v>5</v>
      </c>
      <c r="H577" s="11">
        <v>25</v>
      </c>
      <c r="I577" s="11">
        <v>35</v>
      </c>
      <c r="J577" s="11">
        <v>65</v>
      </c>
      <c r="K577" s="129"/>
    </row>
    <row r="578" spans="1:12" ht="25.5" x14ac:dyDescent="0.2">
      <c r="A578" s="48" t="s">
        <v>47</v>
      </c>
      <c r="B578" s="23" t="s">
        <v>274</v>
      </c>
      <c r="C578" s="3" t="s">
        <v>155</v>
      </c>
      <c r="D578" s="12">
        <f t="shared" ref="D578:J578" si="103">D579</f>
        <v>35.799999999999997</v>
      </c>
      <c r="E578" s="12">
        <f t="shared" si="103"/>
        <v>27.1</v>
      </c>
      <c r="F578" s="12">
        <f t="shared" si="103"/>
        <v>27.8</v>
      </c>
      <c r="G578" s="12">
        <f t="shared" si="103"/>
        <v>18</v>
      </c>
      <c r="H578" s="12">
        <f t="shared" si="103"/>
        <v>26.8</v>
      </c>
      <c r="I578" s="12">
        <f t="shared" si="103"/>
        <v>105</v>
      </c>
      <c r="J578" s="12">
        <f t="shared" si="103"/>
        <v>146.1</v>
      </c>
      <c r="K578" s="129"/>
    </row>
    <row r="579" spans="1:12" x14ac:dyDescent="0.2">
      <c r="A579" s="48"/>
      <c r="B579" s="26" t="s">
        <v>240</v>
      </c>
      <c r="C579" s="3" t="s">
        <v>155</v>
      </c>
      <c r="D579" s="12">
        <v>35.799999999999997</v>
      </c>
      <c r="E579" s="12">
        <v>27.1</v>
      </c>
      <c r="F579" s="12">
        <v>27.8</v>
      </c>
      <c r="G579" s="12">
        <v>18</v>
      </c>
      <c r="H579" s="12">
        <v>26.8</v>
      </c>
      <c r="I579" s="12">
        <v>105</v>
      </c>
      <c r="J579" s="12">
        <v>146.1</v>
      </c>
      <c r="K579" s="129"/>
    </row>
    <row r="580" spans="1:12" ht="25.5" x14ac:dyDescent="0.2">
      <c r="A580" s="48" t="s">
        <v>48</v>
      </c>
      <c r="B580" s="7" t="s">
        <v>275</v>
      </c>
      <c r="C580" s="3" t="s">
        <v>155</v>
      </c>
      <c r="D580" s="61"/>
      <c r="E580" s="61"/>
      <c r="F580" s="61"/>
      <c r="G580" s="61">
        <f>G581</f>
        <v>20</v>
      </c>
      <c r="H580" s="61"/>
      <c r="I580" s="33"/>
      <c r="J580" s="33"/>
      <c r="K580" s="129"/>
    </row>
    <row r="581" spans="1:12" x14ac:dyDescent="0.2">
      <c r="A581" s="48"/>
      <c r="B581" s="26" t="s">
        <v>240</v>
      </c>
      <c r="C581" s="3" t="s">
        <v>155</v>
      </c>
      <c r="D581" s="61"/>
      <c r="E581" s="61"/>
      <c r="F581" s="61"/>
      <c r="G581" s="61">
        <v>20</v>
      </c>
      <c r="H581" s="61"/>
      <c r="I581" s="33"/>
      <c r="J581" s="33"/>
      <c r="K581" s="130"/>
    </row>
    <row r="582" spans="1:12" x14ac:dyDescent="0.2">
      <c r="A582" s="48"/>
      <c r="B582" s="6" t="s">
        <v>131</v>
      </c>
      <c r="C582" s="5" t="s">
        <v>126</v>
      </c>
      <c r="D582" s="28">
        <f t="shared" ref="D582:J582" si="104">D583</f>
        <v>35.799999999999997</v>
      </c>
      <c r="E582" s="28">
        <f t="shared" si="104"/>
        <v>27.1</v>
      </c>
      <c r="F582" s="28">
        <f t="shared" si="104"/>
        <v>27.8</v>
      </c>
      <c r="G582" s="28">
        <f t="shared" si="104"/>
        <v>38</v>
      </c>
      <c r="H582" s="28">
        <f t="shared" si="104"/>
        <v>26.8</v>
      </c>
      <c r="I582" s="28">
        <f t="shared" si="104"/>
        <v>105</v>
      </c>
      <c r="J582" s="28">
        <f t="shared" si="104"/>
        <v>146.1</v>
      </c>
      <c r="K582" s="28">
        <f>SUM(D582:J582)</f>
        <v>406.6</v>
      </c>
    </row>
    <row r="583" spans="1:12" x14ac:dyDescent="0.2">
      <c r="A583" s="48"/>
      <c r="B583" s="26" t="s">
        <v>180</v>
      </c>
      <c r="C583" s="3" t="s">
        <v>126</v>
      </c>
      <c r="D583" s="12">
        <f t="shared" ref="D583:J583" si="105">D579+D581</f>
        <v>35.799999999999997</v>
      </c>
      <c r="E583" s="12">
        <f t="shared" si="105"/>
        <v>27.1</v>
      </c>
      <c r="F583" s="12">
        <f t="shared" si="105"/>
        <v>27.8</v>
      </c>
      <c r="G583" s="12">
        <f t="shared" si="105"/>
        <v>38</v>
      </c>
      <c r="H583" s="12">
        <f t="shared" si="105"/>
        <v>26.8</v>
      </c>
      <c r="I583" s="12">
        <f t="shared" si="105"/>
        <v>105</v>
      </c>
      <c r="J583" s="12">
        <f t="shared" si="105"/>
        <v>146.1</v>
      </c>
      <c r="K583" s="73"/>
    </row>
    <row r="584" spans="1:12" x14ac:dyDescent="0.2">
      <c r="A584" s="48"/>
      <c r="B584" s="72"/>
      <c r="C584" s="66"/>
      <c r="D584" s="69"/>
      <c r="E584" s="69"/>
      <c r="F584" s="69"/>
      <c r="G584" s="69"/>
      <c r="H584" s="69"/>
      <c r="I584" s="69"/>
      <c r="J584" s="69"/>
      <c r="K584" s="73"/>
    </row>
    <row r="585" spans="1:12" ht="12.75" customHeight="1" x14ac:dyDescent="0.2">
      <c r="A585" s="8" t="s">
        <v>38</v>
      </c>
      <c r="B585" s="120" t="s">
        <v>39</v>
      </c>
      <c r="C585" s="121"/>
      <c r="D585" s="121"/>
      <c r="E585" s="121"/>
      <c r="F585" s="121"/>
      <c r="G585" s="121"/>
      <c r="H585" s="121"/>
      <c r="I585" s="121"/>
      <c r="J585" s="121"/>
      <c r="K585" s="122"/>
    </row>
    <row r="586" spans="1:12" ht="28.5" customHeight="1" x14ac:dyDescent="0.2">
      <c r="A586" s="48"/>
      <c r="B586" s="7" t="s">
        <v>277</v>
      </c>
      <c r="C586" s="3" t="s">
        <v>124</v>
      </c>
      <c r="D586" s="22">
        <v>9.16</v>
      </c>
      <c r="E586" s="22">
        <v>9.16</v>
      </c>
      <c r="F586" s="22">
        <v>14.08</v>
      </c>
      <c r="G586" s="22">
        <v>11.97</v>
      </c>
      <c r="H586" s="22">
        <v>13.38</v>
      </c>
      <c r="I586" s="20">
        <v>23</v>
      </c>
      <c r="J586" s="20">
        <v>25</v>
      </c>
      <c r="K586" s="117" t="s">
        <v>102</v>
      </c>
    </row>
    <row r="587" spans="1:12" ht="12.75" customHeight="1" x14ac:dyDescent="0.2">
      <c r="A587" s="48"/>
      <c r="B587" s="7" t="s">
        <v>278</v>
      </c>
      <c r="C587" s="3" t="s">
        <v>124</v>
      </c>
      <c r="D587" s="20">
        <v>100</v>
      </c>
      <c r="E587" s="20">
        <v>100</v>
      </c>
      <c r="F587" s="20">
        <v>100</v>
      </c>
      <c r="G587" s="20">
        <v>100</v>
      </c>
      <c r="H587" s="20">
        <v>100</v>
      </c>
      <c r="I587" s="20">
        <v>100</v>
      </c>
      <c r="J587" s="20">
        <v>100</v>
      </c>
      <c r="K587" s="118"/>
    </row>
    <row r="588" spans="1:12" ht="25.5" x14ac:dyDescent="0.2">
      <c r="A588" s="48" t="s">
        <v>43</v>
      </c>
      <c r="B588" s="34" t="s">
        <v>279</v>
      </c>
      <c r="C588" s="3" t="s">
        <v>126</v>
      </c>
      <c r="D588" s="123" t="s">
        <v>162</v>
      </c>
      <c r="E588" s="124"/>
      <c r="F588" s="124"/>
      <c r="G588" s="124"/>
      <c r="H588" s="124"/>
      <c r="I588" s="124"/>
      <c r="J588" s="125"/>
      <c r="K588" s="119"/>
    </row>
    <row r="589" spans="1:12" x14ac:dyDescent="0.2">
      <c r="A589" s="48"/>
      <c r="B589" s="6" t="s">
        <v>45</v>
      </c>
      <c r="C589" s="5" t="s">
        <v>126</v>
      </c>
      <c r="D589" s="55">
        <f>D590+D591</f>
        <v>52.319999999999993</v>
      </c>
      <c r="E589" s="55">
        <f t="shared" ref="E589:J589" si="106">E590+E591</f>
        <v>40.700000000000003</v>
      </c>
      <c r="F589" s="55">
        <f t="shared" si="106"/>
        <v>41.370000000000005</v>
      </c>
      <c r="G589" s="55">
        <f t="shared" si="106"/>
        <v>56.57</v>
      </c>
      <c r="H589" s="55">
        <f t="shared" si="106"/>
        <v>45.370000000000005</v>
      </c>
      <c r="I589" s="55">
        <f t="shared" si="106"/>
        <v>197.85</v>
      </c>
      <c r="J589" s="55">
        <f t="shared" si="106"/>
        <v>276.09000000000003</v>
      </c>
      <c r="K589" s="55">
        <f>SUM(D589:J589)</f>
        <v>710.27</v>
      </c>
    </row>
    <row r="590" spans="1:12" x14ac:dyDescent="0.2">
      <c r="A590" s="48"/>
      <c r="B590" s="26" t="s">
        <v>127</v>
      </c>
      <c r="C590" s="3" t="s">
        <v>126</v>
      </c>
      <c r="D590" s="16">
        <f>D555+D562+D569</f>
        <v>16.52</v>
      </c>
      <c r="E590" s="16">
        <f t="shared" ref="E590:J590" si="107">E555+E562+E569</f>
        <v>12.6</v>
      </c>
      <c r="F590" s="16">
        <f t="shared" si="107"/>
        <v>12.57</v>
      </c>
      <c r="G590" s="16">
        <f t="shared" si="107"/>
        <v>15.57</v>
      </c>
      <c r="H590" s="16">
        <f t="shared" si="107"/>
        <v>15.57</v>
      </c>
      <c r="I590" s="16">
        <f t="shared" si="107"/>
        <v>77.849999999999994</v>
      </c>
      <c r="J590" s="16">
        <f t="shared" si="107"/>
        <v>108.99000000000001</v>
      </c>
      <c r="K590" s="7"/>
    </row>
    <row r="591" spans="1:12" x14ac:dyDescent="0.2">
      <c r="A591" s="48"/>
      <c r="B591" s="26" t="s">
        <v>180</v>
      </c>
      <c r="C591" s="3" t="s">
        <v>126</v>
      </c>
      <c r="D591" s="16">
        <f>D570+D583</f>
        <v>35.799999999999997</v>
      </c>
      <c r="E591" s="16">
        <f t="shared" ref="E591:J591" si="108">E570+E583</f>
        <v>28.1</v>
      </c>
      <c r="F591" s="16">
        <f t="shared" si="108"/>
        <v>28.8</v>
      </c>
      <c r="G591" s="16">
        <f t="shared" si="108"/>
        <v>41</v>
      </c>
      <c r="H591" s="16">
        <f t="shared" si="108"/>
        <v>29.8</v>
      </c>
      <c r="I591" s="16">
        <f t="shared" si="108"/>
        <v>120</v>
      </c>
      <c r="J591" s="16">
        <f t="shared" si="108"/>
        <v>167.1</v>
      </c>
      <c r="K591" s="7"/>
    </row>
    <row r="592" spans="1:12" s="18" customFormat="1" x14ac:dyDescent="0.2">
      <c r="A592" s="31"/>
      <c r="B592" s="32" t="s">
        <v>145</v>
      </c>
      <c r="C592" s="31" t="s">
        <v>126</v>
      </c>
      <c r="D592" s="106">
        <f>SUM(D593:D597)</f>
        <v>914.99</v>
      </c>
      <c r="E592" s="106">
        <f t="shared" ref="E592:J592" si="109">SUM(E593:E597)</f>
        <v>3239.0029999999997</v>
      </c>
      <c r="F592" s="106">
        <f t="shared" si="109"/>
        <v>2343.2579999999998</v>
      </c>
      <c r="G592" s="106">
        <f t="shared" si="109"/>
        <v>2911.2930000000001</v>
      </c>
      <c r="H592" s="106">
        <f t="shared" si="109"/>
        <v>2214.3979999999997</v>
      </c>
      <c r="I592" s="106">
        <f t="shared" si="109"/>
        <v>4218.5589999999993</v>
      </c>
      <c r="J592" s="106">
        <f t="shared" si="109"/>
        <v>4894.5200000000004</v>
      </c>
      <c r="K592" s="106">
        <f>SUM(D592:J592)</f>
        <v>20736.021000000001</v>
      </c>
      <c r="L592" s="108"/>
    </row>
    <row r="593" spans="1:11" x14ac:dyDescent="0.2">
      <c r="A593" s="3"/>
      <c r="B593" s="26" t="s">
        <v>130</v>
      </c>
      <c r="C593" s="3" t="s">
        <v>126</v>
      </c>
      <c r="D593" s="79">
        <f t="shared" ref="D593:J593" si="110">D54+D326</f>
        <v>64.599999999999994</v>
      </c>
      <c r="E593" s="79">
        <f t="shared" si="110"/>
        <v>306.5</v>
      </c>
      <c r="F593" s="79">
        <f t="shared" si="110"/>
        <v>64.599999999999994</v>
      </c>
      <c r="G593" s="79">
        <f t="shared" si="110"/>
        <v>64.5</v>
      </c>
      <c r="H593" s="79">
        <f t="shared" si="110"/>
        <v>0</v>
      </c>
      <c r="I593" s="79">
        <f t="shared" si="110"/>
        <v>0</v>
      </c>
      <c r="J593" s="79">
        <f t="shared" si="110"/>
        <v>0</v>
      </c>
      <c r="K593" s="107"/>
    </row>
    <row r="594" spans="1:11" x14ac:dyDescent="0.2">
      <c r="A594" s="3"/>
      <c r="B594" s="26" t="s">
        <v>129</v>
      </c>
      <c r="C594" s="3" t="s">
        <v>126</v>
      </c>
      <c r="D594" s="79">
        <f>D327+D538</f>
        <v>54.510000000000005</v>
      </c>
      <c r="E594" s="79">
        <f t="shared" ref="E594:J594" si="111">E327+E538</f>
        <v>10.077999999999999</v>
      </c>
      <c r="F594" s="79">
        <f t="shared" si="111"/>
        <v>6.2069999999999999</v>
      </c>
      <c r="G594" s="79">
        <f t="shared" si="111"/>
        <v>0</v>
      </c>
      <c r="H594" s="79">
        <f t="shared" si="111"/>
        <v>0</v>
      </c>
      <c r="I594" s="79">
        <f t="shared" si="111"/>
        <v>5.5</v>
      </c>
      <c r="J594" s="79">
        <f t="shared" si="111"/>
        <v>0</v>
      </c>
      <c r="K594" s="107"/>
    </row>
    <row r="595" spans="1:11" x14ac:dyDescent="0.2">
      <c r="A595" s="3"/>
      <c r="B595" s="26" t="s">
        <v>127</v>
      </c>
      <c r="C595" s="3" t="s">
        <v>126</v>
      </c>
      <c r="D595" s="79">
        <f>D328+D539+D590</f>
        <v>65.878000000000014</v>
      </c>
      <c r="E595" s="79">
        <f t="shared" ref="E595:J595" si="112">E328+E539+E590</f>
        <v>43.832000000000001</v>
      </c>
      <c r="F595" s="79">
        <f t="shared" si="112"/>
        <v>39.892000000000003</v>
      </c>
      <c r="G595" s="79">
        <f t="shared" si="112"/>
        <v>15.57</v>
      </c>
      <c r="H595" s="79">
        <f t="shared" si="112"/>
        <v>15.57</v>
      </c>
      <c r="I595" s="79">
        <f t="shared" si="112"/>
        <v>77.849999999999994</v>
      </c>
      <c r="J595" s="79">
        <f t="shared" si="112"/>
        <v>108.99000000000001</v>
      </c>
      <c r="K595" s="107"/>
    </row>
    <row r="596" spans="1:11" x14ac:dyDescent="0.2">
      <c r="A596" s="3"/>
      <c r="B596" s="26" t="s">
        <v>128</v>
      </c>
      <c r="C596" s="3" t="s">
        <v>126</v>
      </c>
      <c r="D596" s="79">
        <f t="shared" ref="D596:J596" si="113">D55+D329+D540</f>
        <v>458.61099999999999</v>
      </c>
      <c r="E596" s="79">
        <f t="shared" si="113"/>
        <v>2398.4609999999998</v>
      </c>
      <c r="F596" s="79">
        <f t="shared" si="113"/>
        <v>1610.3609999999999</v>
      </c>
      <c r="G596" s="79">
        <f t="shared" si="113"/>
        <v>466.36099999999999</v>
      </c>
      <c r="H596" s="79">
        <f t="shared" si="113"/>
        <v>377.86099999999999</v>
      </c>
      <c r="I596" s="79">
        <f t="shared" si="113"/>
        <v>1376.8050000000001</v>
      </c>
      <c r="J596" s="79">
        <f t="shared" si="113"/>
        <v>1577.527</v>
      </c>
      <c r="K596" s="107"/>
    </row>
    <row r="597" spans="1:11" x14ac:dyDescent="0.2">
      <c r="A597" s="3"/>
      <c r="B597" s="26" t="s">
        <v>180</v>
      </c>
      <c r="C597" s="3" t="s">
        <v>126</v>
      </c>
      <c r="D597" s="79">
        <f>D330+D541+D591</f>
        <v>271.39100000000002</v>
      </c>
      <c r="E597" s="79">
        <f t="shared" ref="E597:J597" si="114">E330+E541+E591</f>
        <v>480.13200000000001</v>
      </c>
      <c r="F597" s="79">
        <f t="shared" si="114"/>
        <v>622.19799999999998</v>
      </c>
      <c r="G597" s="79">
        <f t="shared" si="114"/>
        <v>2364.8620000000001</v>
      </c>
      <c r="H597" s="79">
        <f t="shared" si="114"/>
        <v>1820.9669999999999</v>
      </c>
      <c r="I597" s="79">
        <f t="shared" si="114"/>
        <v>2758.4039999999995</v>
      </c>
      <c r="J597" s="79">
        <f t="shared" si="114"/>
        <v>3208.0030000000002</v>
      </c>
      <c r="K597" s="107"/>
    </row>
  </sheetData>
  <mergeCells count="93">
    <mergeCell ref="A6:K6"/>
    <mergeCell ref="A8:A9"/>
    <mergeCell ref="B8:B9"/>
    <mergeCell ref="K8:K9"/>
    <mergeCell ref="D8:H8"/>
    <mergeCell ref="C8:C9"/>
    <mergeCell ref="K295:K300"/>
    <mergeCell ref="A11:K11"/>
    <mergeCell ref="K51:K52"/>
    <mergeCell ref="K46:K47"/>
    <mergeCell ref="K25:K28"/>
    <mergeCell ref="K14:K21"/>
    <mergeCell ref="K35:K38"/>
    <mergeCell ref="A12:K12"/>
    <mergeCell ref="D136:I136"/>
    <mergeCell ref="K59:K137"/>
    <mergeCell ref="K29:K30"/>
    <mergeCell ref="K31:K32"/>
    <mergeCell ref="D51:J51"/>
    <mergeCell ref="B13:K13"/>
    <mergeCell ref="K41:K42"/>
    <mergeCell ref="D259:G259"/>
    <mergeCell ref="K144:K155"/>
    <mergeCell ref="K33:K34"/>
    <mergeCell ref="K39:K40"/>
    <mergeCell ref="B158:K158"/>
    <mergeCell ref="B58:K58"/>
    <mergeCell ref="D137:I137"/>
    <mergeCell ref="D47:J47"/>
    <mergeCell ref="D155:E155"/>
    <mergeCell ref="D52:J52"/>
    <mergeCell ref="A56:K56"/>
    <mergeCell ref="A57:K57"/>
    <mergeCell ref="K159:K228"/>
    <mergeCell ref="K234:K259"/>
    <mergeCell ref="B264:K264"/>
    <mergeCell ref="B467:K467"/>
    <mergeCell ref="A331:K331"/>
    <mergeCell ref="D438:J438"/>
    <mergeCell ref="K444:K448"/>
    <mergeCell ref="K452:K464"/>
    <mergeCell ref="B322:K322"/>
    <mergeCell ref="A232:K232"/>
    <mergeCell ref="B294:K294"/>
    <mergeCell ref="D314:E314"/>
    <mergeCell ref="B312:K312"/>
    <mergeCell ref="B315:K315"/>
    <mergeCell ref="K265:K290"/>
    <mergeCell ref="B233:K233"/>
    <mergeCell ref="D486:E486"/>
    <mergeCell ref="D485:H485"/>
    <mergeCell ref="B443:K443"/>
    <mergeCell ref="D464:J464"/>
    <mergeCell ref="K316:K319"/>
    <mergeCell ref="K417:K438"/>
    <mergeCell ref="B416:K416"/>
    <mergeCell ref="D319:J319"/>
    <mergeCell ref="B333:K333"/>
    <mergeCell ref="A332:K332"/>
    <mergeCell ref="D324:E324"/>
    <mergeCell ref="K323:K324"/>
    <mergeCell ref="K334:K410"/>
    <mergeCell ref="K468:K486"/>
    <mergeCell ref="A543:K543"/>
    <mergeCell ref="B571:K571"/>
    <mergeCell ref="A574:K574"/>
    <mergeCell ref="B544:K544"/>
    <mergeCell ref="K572:K573"/>
    <mergeCell ref="K550:K553"/>
    <mergeCell ref="K557:K560"/>
    <mergeCell ref="K545:K548"/>
    <mergeCell ref="D548:J548"/>
    <mergeCell ref="B549:K549"/>
    <mergeCell ref="K564:K566"/>
    <mergeCell ref="A542:K542"/>
    <mergeCell ref="K492:K499"/>
    <mergeCell ref="K504:K516"/>
    <mergeCell ref="D516:J516"/>
    <mergeCell ref="A520:K520"/>
    <mergeCell ref="B530:K530"/>
    <mergeCell ref="K531:K534"/>
    <mergeCell ref="K522:K526"/>
    <mergeCell ref="D499:J499"/>
    <mergeCell ref="B521:K521"/>
    <mergeCell ref="K586:K588"/>
    <mergeCell ref="B585:K585"/>
    <mergeCell ref="B556:K556"/>
    <mergeCell ref="D553:J553"/>
    <mergeCell ref="D588:J588"/>
    <mergeCell ref="D573:F573"/>
    <mergeCell ref="K576:K581"/>
    <mergeCell ref="B563:K563"/>
    <mergeCell ref="B575:K575"/>
  </mergeCells>
  <phoneticPr fontId="13" type="noConversion"/>
  <pageMargins left="0.43307086614173229" right="0.43307086614173229" top="0.39370078740157483" bottom="0.39370078740157483" header="0.11811023622047245" footer="0.19685039370078741"/>
  <pageSetup paperSize="9" scale="8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</vt:lpstr>
      <vt:lpstr>План!Заголовки_для_печати</vt:lpstr>
      <vt:lpstr>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Локоцкова Олеся Викторовна</dc:creator>
  <cp:lastModifiedBy>Путинцева Ирина Михайловна</cp:lastModifiedBy>
  <cp:lastPrinted>2018-12-12T11:00:33Z</cp:lastPrinted>
  <dcterms:created xsi:type="dcterms:W3CDTF">2018-10-09T07:58:25Z</dcterms:created>
  <dcterms:modified xsi:type="dcterms:W3CDTF">2018-12-13T11:31:38Z</dcterms:modified>
</cp:coreProperties>
</file>