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Users\Коновалова\Desktop\"/>
    </mc:Choice>
  </mc:AlternateContent>
  <xr:revisionPtr revIDLastSave="0" documentId="13_ncr:1_{A693177A-7201-400B-9FD5-3D853CD42941}" xr6:coauthVersionLast="47" xr6:coauthVersionMax="47" xr10:uidLastSave="{00000000-0000-0000-0000-000000000000}"/>
  <bookViews>
    <workbookView xWindow="-120" yWindow="-120" windowWidth="29040" windowHeight="15840" tabRatio="500" firstSheet="3" activeTab="3" xr2:uid="{00000000-000D-0000-FFFF-FFFF00000000}"/>
  </bookViews>
  <sheets>
    <sheet name="Приложение № 1" sheetId="1" state="hidden" r:id="rId1"/>
    <sheet name="Приложение № 2" sheetId="2" state="hidden" r:id="rId2"/>
    <sheet name="Приложение № 3" sheetId="3" state="hidden" r:id="rId3"/>
    <sheet name="0" sheetId="10" r:id="rId4"/>
  </sheets>
  <definedNames>
    <definedName name="_xlnm._FilterDatabase" localSheetId="0" hidden="1">'Приложение № 1'!$A$2:$H$52</definedName>
    <definedName name="_xlnm._FilterDatabase" localSheetId="1" hidden="1">'Приложение № 2'!$A$2:$H$53</definedName>
    <definedName name="_xlnm._FilterDatabase" localSheetId="2" hidden="1">'Приложение № 3'!$A$2:$H$42</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37" i="3" l="1"/>
  <c r="G27" i="3"/>
  <c r="G26" i="3" s="1"/>
  <c r="G21" i="3"/>
  <c r="G16" i="3"/>
  <c r="G12" i="3"/>
  <c r="G8" i="3"/>
  <c r="G5" i="3"/>
  <c r="G47" i="2"/>
  <c r="G44" i="2"/>
  <c r="G42" i="2"/>
  <c r="G31" i="2"/>
  <c r="G30" i="2" s="1"/>
  <c r="G24" i="2"/>
  <c r="G19" i="2"/>
  <c r="G15" i="2"/>
  <c r="G11" i="2"/>
  <c r="G7" i="2"/>
  <c r="G5" i="2"/>
  <c r="G4" i="2" s="1"/>
  <c r="G3" i="2" s="1"/>
  <c r="G49" i="1"/>
  <c r="G39" i="1"/>
  <c r="G38" i="1" s="1"/>
  <c r="G33" i="1"/>
  <c r="G28" i="1"/>
  <c r="G24" i="1"/>
  <c r="G20" i="1"/>
  <c r="G17" i="1"/>
  <c r="G9" i="1"/>
  <c r="G7" i="1"/>
  <c r="G4" i="1" s="1"/>
  <c r="G3" i="1" s="1"/>
  <c r="G16" i="1" l="1"/>
  <c r="G15" i="1" s="1"/>
  <c r="G4" i="3"/>
  <c r="G3" i="3" s="1"/>
</calcChain>
</file>

<file path=xl/sharedStrings.xml><?xml version="1.0" encoding="utf-8"?>
<sst xmlns="http://schemas.openxmlformats.org/spreadsheetml/2006/main" count="825" uniqueCount="490">
  <si>
    <r>
      <rPr>
        <b/>
        <sz val="14"/>
        <color theme="1"/>
        <rFont val="Times New Roman"/>
        <family val="1"/>
        <charset val="204"/>
      </rPr>
      <t xml:space="preserve">Образец расчета индекса готовности к отопительному периоду муниципального образования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</si>
  <si>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</si>
  <si>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</si>
  <si>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</si>
  <si>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</si>
  <si>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</si>
  <si>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</si>
  <si>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</si>
  <si>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</si>
  <si>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</si>
  <si>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r>
      <rPr>
        <sz val="12"/>
        <color theme="1"/>
        <rFont val="Times New Roman"/>
        <family val="1"/>
        <charset val="204"/>
      </rP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</si>
  <si>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</si>
  <si>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</si>
  <si>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</si>
  <si>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</si>
  <si>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</si>
  <si>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</si>
  <si>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</si>
  <si>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</si>
  <si>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</si>
  <si>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 xml:space="preserve">порядок
</t>
    </r>
  </si>
  <si>
    <t xml:space="preserve">Необходимо выбрать одно значение, в зависимости от следующих условий:
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</si>
  <si>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</si>
  <si>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</si>
  <si>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</si>
  <si>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</si>
  <si>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</si>
  <si>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 xml:space="preserve">Необходимо выбрать одно значение, в зависимости от следующих условий:
наличие – 1;
отсутствие – 0
</t>
  </si>
  <si>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</si>
  <si>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</si>
  <si>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</si>
  <si>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</si>
  <si>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</si>
  <si>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Значение ячейки проставляется автоматически, в зависимости от проверки наличия бесхозяйных объектов теплоснабжения.
</t>
  </si>
  <si>
    <t>Проверка наличия бесхозяйных объектов теплоснабжения</t>
  </si>
  <si>
    <t xml:space="preserve"> – </t>
  </si>
  <si>
    <r>
      <rPr>
        <sz val="12"/>
        <color theme="1"/>
        <rFont val="Times New Roman"/>
        <family val="1"/>
        <charset val="204"/>
      </rP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</si>
  <si>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</si>
  <si>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</si>
  <si>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</si>
  <si>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</si>
  <si>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</si>
  <si>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</si>
  <si>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</si>
  <si>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</si>
  <si>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</si>
  <si>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</si>
  <si>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</si>
  <si>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</si>
  <si>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</si>
  <si>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</si>
  <si>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Образец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</si>
  <si>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t xml:space="preserve">Разъяснения по расчетам показателей готовности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</si>
  <si>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</si>
  <si>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</si>
  <si>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</si>
  <si>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</si>
  <si>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Показатель выполнения требований Федерального закона о теплоснабжении</t>
  </si>
  <si>
    <r>
      <rPr>
        <sz val="12"/>
        <color theme="1"/>
        <rFont val="Times New Roman"/>
        <family val="1"/>
        <charset val="204"/>
      </rP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</si>
  <si>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</si>
  <si>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</si>
  <si>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</si>
  <si>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</si>
  <si>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</si>
  <si>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</si>
  <si>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</si>
  <si>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</si>
  <si>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</si>
  <si>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</si>
  <si>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</si>
  <si>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</si>
  <si>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</si>
  <si>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</si>
  <si>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</si>
  <si>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</si>
  <si>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</si>
  <si>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</si>
  <si>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</si>
  <si>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</si>
  <si>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</si>
  <si>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</si>
  <si>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</si>
  <si>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</si>
  <si>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</si>
  <si>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</si>
  <si>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</si>
  <si>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</si>
  <si>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</si>
  <si>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</si>
  <si>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Необходимо выбрать одно значение, в зависимости от следующих условий:
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</si>
  <si>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</si>
  <si>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</si>
  <si>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</si>
  <si>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</si>
  <si>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</si>
  <si>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</si>
  <si>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</si>
  <si>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</si>
  <si>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</si>
  <si>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</si>
  <si>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</si>
  <si>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</si>
  <si>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</si>
  <si>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</si>
  <si>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</si>
  <si>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</si>
  <si>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</si>
  <si>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</si>
  <si>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</si>
  <si>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</si>
  <si>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</si>
  <si>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r>
      <rPr>
        <sz val="12"/>
        <color theme="1"/>
        <rFont val="Times New Roman"/>
        <family val="1"/>
        <charset val="204"/>
      </rP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</si>
  <si>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</si>
  <si>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</si>
  <si>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</si>
  <si>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</si>
  <si>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</si>
  <si>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</si>
  <si>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</si>
  <si>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</si>
  <si>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</si>
  <si>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</si>
  <si>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</si>
  <si>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</si>
  <si>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</si>
  <si>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</si>
  <si>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</si>
  <si>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</si>
  <si>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</si>
  <si>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</si>
  <si>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</si>
  <si>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</si>
  <si>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</si>
  <si>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</si>
  <si>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</si>
  <si>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</si>
  <si>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</si>
  <si>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</si>
  <si>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</si>
  <si>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</si>
  <si>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</si>
  <si>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 xml:space="preserve">Необходимо выбрать одно значение, в зависимости от следующих условий:
наличие – 1;
отсутствие – 0
</t>
  </si>
  <si>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</si>
  <si>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</si>
  <si>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</si>
  <si>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</si>
  <si>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</si>
  <si>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</si>
  <si>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</si>
  <si>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</si>
  <si>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</si>
  <si>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</si>
  <si>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</si>
  <si>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</si>
  <si>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</si>
  <si>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</si>
  <si>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</si>
  <si>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</si>
  <si>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</si>
  <si>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</si>
  <si>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</si>
  <si>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</si>
  <si>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</si>
  <si>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</si>
  <si>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</si>
  <si>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</si>
  <si>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</si>
  <si>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</si>
  <si>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</si>
  <si>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</si>
  <si>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</si>
  <si>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</si>
  <si>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</si>
  <si>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</si>
  <si>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 xml:space="preserve">Необходимо выбрать одно значение, в зависимости от следующих условий:
наличие – 1;
отсутствие – 0
</t>
  </si>
  <si>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</si>
  <si>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</si>
  <si>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</si>
  <si>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</si>
  <si>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</si>
  <si>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</si>
  <si>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</si>
  <si>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</si>
  <si>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</si>
  <si>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</si>
  <si>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</si>
  <si>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</si>
  <si>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</si>
  <si>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</si>
  <si>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</si>
  <si>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</si>
  <si>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</si>
  <si>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</si>
  <si>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</si>
  <si>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</si>
  <si>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</si>
  <si>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</si>
  <si>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</si>
  <si>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</si>
  <si>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</si>
  <si>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</si>
  <si>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</si>
  <si>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</si>
  <si>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</si>
  <si>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</si>
  <si>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</si>
  <si>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</si>
  <si>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</si>
  <si>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</si>
  <si>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</si>
  <si>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</si>
  <si>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 наличия материальных запасов по инвентаризации, выраженное в процентах от необходимого.</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</si>
  <si>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</si>
  <si>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</si>
  <si>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</si>
  <si>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</si>
  <si>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</si>
  <si>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</si>
  <si>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</si>
  <si>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</si>
  <si>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</si>
  <si>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</si>
  <si>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r>
      <rPr>
        <b/>
        <sz val="14"/>
        <color theme="1"/>
        <rFont val="Times New Roman"/>
        <family val="1"/>
        <charset val="204"/>
      </rPr>
      <t xml:space="preserve">Образец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</si>
  <si>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rPr>
        <sz val="12"/>
        <color theme="1"/>
        <rFont val="Times New Roman"/>
        <family val="1"/>
        <charset val="204"/>
      </rP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</si>
  <si>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</si>
  <si>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</si>
  <si>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</si>
  <si>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</si>
  <si>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</si>
  <si>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</si>
  <si>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</si>
  <si>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</si>
  <si>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</si>
  <si>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</si>
  <si>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</si>
  <si>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</si>
  <si>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</si>
  <si>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 xml:space="preserve">в системе т/сн
</t>
    </r>
    <r>
      <rPr>
        <sz val="12"/>
        <color theme="1"/>
        <rFont val="Times New Roman"/>
        <family val="1"/>
        <charset val="204"/>
      </rPr>
      <t xml:space="preserve">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</si>
  <si>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</si>
  <si>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</si>
  <si>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r>
      <rPr>
        <sz val="12"/>
        <color theme="1"/>
        <rFont val="Times New Roman"/>
        <family val="1"/>
        <charset val="204"/>
      </rP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</si>
  <si>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</si>
  <si>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</si>
  <si>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</si>
  <si>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</si>
  <si>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Фактическое значение, равное количеству организаций всего в системе теплоснабжения</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</si>
  <si>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</si>
  <si>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</si>
  <si>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</si>
  <si>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</si>
  <si>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</si>
  <si>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</si>
  <si>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</si>
  <si>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</si>
  <si>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</si>
  <si>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</si>
  <si>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</si>
  <si>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</si>
  <si>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</si>
  <si>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</si>
  <si>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</si>
  <si>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</si>
  <si>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</si>
  <si>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</si>
  <si>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</si>
  <si>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</si>
  <si>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</si>
  <si>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</si>
  <si>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</si>
  <si>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</si>
  <si>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</si>
  <si>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</si>
  <si>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</si>
  <si>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</si>
  <si>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</si>
  <si>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</si>
  <si>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</si>
  <si>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</si>
  <si>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</si>
  <si>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</si>
  <si>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</si>
  <si>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</si>
  <si>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</si>
  <si>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</si>
  <si>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</si>
  <si>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t>1.6</t>
  </si>
  <si>
    <t>Документы, предусмотренные подпунктами 9.3.15 – 9.3.21, 9.3.123 – 9.3.29, пункта 9 Правил</t>
  </si>
  <si>
    <r>
      <rPr>
        <sz val="12"/>
        <color theme="1"/>
        <rFont val="Times New Roman"/>
        <family val="1"/>
        <charset val="204"/>
      </rP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</si>
  <si>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</si>
  <si>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</si>
  <si>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</si>
  <si>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</si>
  <si>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</si>
  <si>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</si>
  <si>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</si>
  <si>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</si>
  <si>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</si>
  <si>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</si>
  <si>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</si>
  <si>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</si>
  <si>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</si>
  <si>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</si>
  <si>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</si>
  <si>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</si>
  <si>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</si>
  <si>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</si>
  <si>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</si>
  <si>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</si>
  <si>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</si>
  <si>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</si>
  <si>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</si>
  <si>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</si>
  <si>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</si>
  <si>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</si>
  <si>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</si>
  <si>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</si>
  <si>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</si>
  <si>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</si>
  <si>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</si>
  <si>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</si>
  <si>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</si>
  <si>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</si>
  <si>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</si>
  <si>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</si>
  <si>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</si>
  <si>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</si>
  <si>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</si>
  <si>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</si>
  <si>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</si>
  <si>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</si>
  <si>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</si>
  <si>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</si>
  <si>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</si>
  <si>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</si>
  <si>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</si>
  <si>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</si>
  <si>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 xml:space="preserve">нормат
</t>
    </r>
    <r>
      <rPr>
        <sz val="12"/>
        <color theme="1"/>
        <rFont val="Times New Roman"/>
        <family val="1"/>
        <charset val="204"/>
      </rPr>
      <t>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 xml:space="preserve">нормат
</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 xml:space="preserve">нормат
</t>
    </r>
    <r>
      <rPr>
        <sz val="12"/>
        <color theme="1"/>
        <rFont val="Times New Roman"/>
        <family val="1"/>
        <charset val="204"/>
      </rPr>
      <t>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 xml:space="preserve">нормат
</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</si>
  <si>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</si>
  <si>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</si>
  <si>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</si>
  <si>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 объема запаса топлива, тыс. т.</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</si>
  <si>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</si>
  <si>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</si>
  <si>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</si>
  <si>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фактическое значение утвержденного нормативного запаса топлива, тыс. т</t>
  </si>
  <si>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</si>
  <si>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</si>
  <si>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</si>
  <si>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</si>
  <si>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</si>
  <si>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</si>
  <si>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</si>
  <si>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</si>
  <si>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</si>
  <si>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</si>
  <si>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r>
      <rPr>
        <sz val="12"/>
        <color theme="1"/>
        <rFont val="Times New Roman"/>
        <family val="1"/>
        <charset val="204"/>
      </rPr>
      <t>К</t>
    </r>
    <r>
      <rPr>
        <sz val="8"/>
        <color theme="1"/>
        <rFont val="Times New Roman"/>
        <family val="1"/>
        <charset val="204"/>
      </rPr>
      <t>резерв</t>
    </r>
  </si>
  <si>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</si>
  <si>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</si>
  <si>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</si>
  <si>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</si>
  <si>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</si>
  <si>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</si>
  <si>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</si>
  <si>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</si>
  <si>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</si>
  <si>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</si>
  <si>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</si>
  <si>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</si>
  <si>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r>
      <rPr>
        <b/>
        <sz val="14"/>
        <color theme="1"/>
        <rFont val="Times New Roman"/>
        <family val="1"/>
        <charset val="204"/>
      </rPr>
      <t xml:space="preserve">Образец расчета индекса готовности к отопительному периоду владельцев тепловых сетей, не являющихся теплосетевыми организациями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</si>
  <si>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rPr>
        <sz val="12"/>
        <color theme="1"/>
        <rFont val="Times New Roman"/>
        <family val="1"/>
        <charset val="204"/>
      </rP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</si>
  <si>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</si>
  <si>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</si>
  <si>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</si>
  <si>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</si>
  <si>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</si>
  <si>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</si>
  <si>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</si>
  <si>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</si>
  <si>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</si>
  <si>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</si>
  <si>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</si>
  <si>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</si>
  <si>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</si>
  <si>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</si>
  <si>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</si>
  <si>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</si>
  <si>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</si>
  <si>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</si>
  <si>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</si>
  <si>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</si>
  <si>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</si>
  <si>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</si>
  <si>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</si>
  <si>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</si>
  <si>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</si>
  <si>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</si>
  <si>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</si>
  <si>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</si>
  <si>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</si>
  <si>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</si>
  <si>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r>
      <rPr>
        <sz val="12"/>
        <color theme="1"/>
        <rFont val="Times New Roman"/>
        <family val="1"/>
        <charset val="204"/>
      </rP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</si>
  <si>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</si>
  <si>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</si>
  <si>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</si>
  <si>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</si>
  <si>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</si>
  <si>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</si>
  <si>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</si>
  <si>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</si>
  <si>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Необходимо выбрать одно значение, в зависимости от следующих условий:
наличие – 1;
отсутствие – 0.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</si>
  <si>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</si>
  <si>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</si>
  <si>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</si>
  <si>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 xml:space="preserve">Необходимо выбрать одно значение, в зависимости от следующих условий:
наличие – 1;
отсутствие – 0.
</t>
  </si>
  <si>
    <t>Показатель наличия запасов материалов, запорной арматуры, запасных частей, средств механизации</t>
  </si>
  <si>
    <r>
      <rPr>
        <sz val="12"/>
        <color theme="1"/>
        <rFont val="Times New Roman"/>
        <family val="1"/>
        <charset val="204"/>
      </rPr>
      <t xml:space="preserve">Расчет осуществляется автоматически по формуле:
</t>
    </r>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</si>
  <si>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</si>
  <si>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</si>
  <si>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</si>
  <si>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</si>
  <si>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</si>
  <si>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</si>
  <si>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</si>
  <si>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</si>
  <si>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</si>
  <si>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</si>
  <si>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</si>
  <si>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</si>
  <si>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t xml:space="preserve">Показатель наличия актов о проведении наладки режимов потребления тепловой энергии и (или) теплоносителя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</si>
  <si>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</si>
  <si>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</si>
  <si>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</si>
  <si>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</si>
  <si>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</si>
  <si>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</si>
  <si>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</si>
  <si>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</si>
  <si>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</si>
  <si>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</si>
  <si>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</si>
  <si>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</si>
  <si>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</si>
  <si>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</si>
  <si>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</si>
  <si>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</si>
  <si>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</si>
  <si>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</si>
  <si>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</si>
  <si>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t>1.3.1</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</si>
  <si>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</si>
  <si>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</si>
  <si>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</si>
  <si>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</si>
  <si>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</si>
  <si>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</si>
  <si>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</si>
  <si>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</si>
  <si>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t>1.4.1</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</si>
  <si>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</si>
  <si>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</si>
  <si>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</si>
  <si>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</si>
  <si>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</si>
  <si>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</si>
  <si>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</si>
  <si>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</si>
  <si>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</si>
  <si>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</si>
  <si>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</si>
  <si>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</si>
  <si>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</si>
  <si>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</si>
  <si>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</si>
  <si>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</si>
  <si>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</si>
  <si>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</si>
  <si>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</si>
  <si>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</si>
  <si>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</si>
  <si>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</si>
  <si>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</si>
  <si>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</si>
  <si>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</si>
  <si>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Значение (заполняется комиссией)</t>
  </si>
  <si>
    <t>Замечание (в случае наличия, с указанием сроков устранения)</t>
  </si>
  <si>
    <t xml:space="preserve">Оценочный  лист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</si>
  <si>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 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435-439, 446-448, 450 Правил N 511, пунктов 394, 396-399, 403 Правил промышленной безопасности (подпункт 11.4 пункта 11 Правил)
</t>
  </si>
  <si>
    <r>
      <t xml:space="preserve">Приложение к акту проведения оценки обеспечения готовности к отопительному периоду </t>
    </r>
    <r>
      <rPr>
        <b/>
        <u/>
        <sz val="13"/>
        <color theme="1"/>
        <rFont val="Times New Roman"/>
        <family val="1"/>
        <charset val="204"/>
      </rPr>
      <t>__(УК)_______</t>
    </r>
    <r>
      <rPr>
        <b/>
        <sz val="13"/>
        <color theme="1"/>
        <rFont val="Times New Roman"/>
        <family val="1"/>
        <charset val="204"/>
      </rPr>
      <t xml:space="preserve"> от _________ №1_____</t>
    </r>
  </si>
  <si>
    <t>Управляющая компания: ____________</t>
  </si>
  <si>
    <t>Объект оценки: МКД 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</si>
</sst>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
    </font>
    <font>
      <sz val="12"/>
      <color theme="1"/>
      <name val="Times New Roman"/>
      <family val="1"/>
      <charset val="204"/>
    </font>
    <font>
      <b/>
      <sz val="14"/>
      <color theme="1"/>
      <name val="Times New Roman"/>
      <family val="1"/>
      <charset val="204"/>
    </font>
    <font>
      <i/>
      <sz val="12"/>
      <color theme="1"/>
      <name val="Times New Roman"/>
      <family val="1"/>
      <charset val="204"/>
    </font>
    <font>
      <b/>
      <sz val="12"/>
      <color theme="1"/>
      <name val="Times New Roman"/>
      <family val="1"/>
      <charset val="204"/>
    </font>
    <font>
      <sz val="8"/>
      <color theme="1"/>
      <name val="Times New Roman"/>
      <family val="1"/>
      <charset val="204"/>
    </font>
    <font>
      <sz val="12"/>
      <name val="Times New Roman"/>
      <family val="1"/>
      <charset val="204"/>
    </font>
    <font>
      <b/>
      <sz val="8"/>
      <color theme="1"/>
      <name val="Times New Roman"/>
      <family val="1"/>
      <charset val="204"/>
    </font>
    <font>
      <sz val="12"/>
      <color rgb="FF000000"/>
      <name val="Times New Roman"/>
      <family val="1"/>
      <charset val="204"/>
    </font>
    <font>
      <sz val="12"/>
      <color theme="1"/>
      <name val="Calibri"/>
      <family val="2"/>
      <charset val="1"/>
    </font>
    <font>
      <sz val="10"/>
      <color theme="1"/>
      <name val="Times New Roman"/>
      <family val="1"/>
      <charset val="204"/>
    </font>
    <font>
      <sz val="9"/>
      <color theme="1"/>
      <name val="Times New Roman"/>
      <family val="1"/>
      <charset val="204"/>
    </font>
    <font>
      <sz val="10"/>
      <color rgb="FFFF0000"/>
      <name val="Times New Roman"/>
      <family val="1"/>
      <charset val="204"/>
    </font>
    <font>
      <sz val="12"/>
      <color theme="9" tint="-0.249977111117893"/>
      <name val="Times New Roman"/>
      <family val="1"/>
      <charset val="204"/>
    </font>
    <font>
      <sz val="8"/>
      <name val="Times New Roman"/>
      <family val="1"/>
      <charset val="204"/>
    </font>
    <font>
      <sz val="14"/>
      <color theme="1"/>
      <name val="Times New Roman"/>
      <family val="1"/>
      <charset val="204"/>
    </font>
    <font>
      <b/>
      <sz val="13"/>
      <color theme="1"/>
      <name val="Times New Roman"/>
      <family val="1"/>
      <charset val="204"/>
    </font>
    <font>
      <sz val="15"/>
      <color theme="1"/>
      <name val="Times New Roman"/>
      <family val="1"/>
      <charset val="204"/>
    </font>
    <font>
      <sz val="15"/>
      <color theme="1"/>
      <name val="Calibri"/>
      <family val="2"/>
      <charset val="204"/>
    </font>
    <font>
      <sz val="13"/>
      <color theme="1"/>
      <name val="Times New Roman"/>
      <family val="1"/>
      <charset val="204"/>
    </font>
    <font>
      <b/>
      <u/>
      <sz val="13"/>
      <color theme="1"/>
      <name val="Times New Roman"/>
      <family val="1"/>
      <charset val="204"/>
    </font>
  </fonts>
  <fills count="6">
    <fill>
      <patternFill patternType="none"/>
    </fill>
    <fill>
      <patternFill patternType="gray125"/>
    </fill>
    <fill>
      <patternFill patternType="solid">
        <fgColor theme="7" tint="0.79989013336588644"/>
        <bgColor rgb="FFE2F0D9"/>
      </patternFill>
    </fill>
    <fill>
      <patternFill patternType="solid">
        <fgColor theme="9" tint="0.79989013336588644"/>
        <bgColor rgb="FFDEEBF7"/>
      </patternFill>
    </fill>
    <fill>
      <patternFill patternType="solid">
        <fgColor theme="4" tint="0.79989013336588644"/>
        <bgColor rgb="FFE2F0D9"/>
      </patternFill>
    </fill>
    <fill>
      <patternFill patternType="solid">
        <fgColor theme="0"/>
        <bgColor rgb="FFFFF2CC"/>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style="thin">
        <color indexed="64"/>
      </left>
      <right style="thin">
        <color indexed="64"/>
      </right>
      <top/>
      <bottom/>
      <diagonal/>
    </border>
  </borders>
  <cellStyleXfs count="1">
    <xf numFmtId="0" fontId="0" fillId="0" borderId="0"/>
  </cellStyleXfs>
  <cellXfs count="84">
    <xf numFmtId="0" fontId="0" fillId="0" borderId="0" xfId="0"/>
    <xf numFmtId="49" fontId="1" fillId="0" borderId="0" xfId="0" applyNumberFormat="1" applyFont="1"/>
    <xf numFmtId="0" fontId="1" fillId="0" borderId="0" xfId="0" applyFont="1"/>
    <xf numFmtId="0" fontId="1" fillId="0" borderId="0" xfId="0" applyFont="1" applyAlignment="1">
      <alignment horizontal="left" vertical="top"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wrapText="1"/>
    </xf>
    <xf numFmtId="0" fontId="4" fillId="0" borderId="2" xfId="0" applyFont="1" applyBorder="1" applyAlignment="1">
      <alignment horizontal="center" wrapText="1"/>
    </xf>
    <xf numFmtId="0" fontId="1" fillId="2" borderId="2" xfId="0" applyFont="1" applyFill="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2" borderId="2" xfId="0" applyFont="1" applyFill="1" applyBorder="1" applyAlignment="1">
      <alignment horizontal="left" vertical="top"/>
    </xf>
    <xf numFmtId="49" fontId="1" fillId="0" borderId="2" xfId="0" applyNumberFormat="1" applyFont="1" applyBorder="1" applyAlignment="1">
      <alignment horizontal="left" vertical="top" wrapText="1"/>
    </xf>
    <xf numFmtId="0" fontId="1" fillId="3" borderId="2" xfId="0" applyFont="1" applyFill="1" applyBorder="1" applyAlignment="1" applyProtection="1">
      <alignment horizontal="left" vertical="top"/>
      <protection locked="0"/>
    </xf>
    <xf numFmtId="0" fontId="1" fillId="0" borderId="2" xfId="0" applyFont="1" applyBorder="1" applyAlignment="1">
      <alignment vertical="top" wrapText="1"/>
    </xf>
    <xf numFmtId="0" fontId="6" fillId="0" borderId="2" xfId="0" applyFont="1" applyBorder="1" applyAlignment="1">
      <alignment horizontal="left" vertical="top" wrapText="1"/>
    </xf>
    <xf numFmtId="1" fontId="1" fillId="3" borderId="2" xfId="0" applyNumberFormat="1" applyFont="1" applyFill="1" applyBorder="1" applyAlignment="1" applyProtection="1">
      <alignment horizontal="left" vertical="top"/>
      <protection locked="0"/>
    </xf>
    <xf numFmtId="1" fontId="1" fillId="4" borderId="2" xfId="0" applyNumberFormat="1" applyFont="1" applyFill="1" applyBorder="1" applyAlignment="1" applyProtection="1">
      <alignment horizontal="left" vertical="top"/>
      <protection locked="0"/>
    </xf>
    <xf numFmtId="0" fontId="1" fillId="0" borderId="2" xfId="0" applyFont="1" applyBorder="1" applyAlignment="1">
      <alignment horizontal="left" vertical="top"/>
    </xf>
    <xf numFmtId="0" fontId="1" fillId="3" borderId="2" xfId="0" applyFont="1" applyFill="1" applyBorder="1" applyAlignment="1" applyProtection="1">
      <alignment horizontal="left" vertical="top" wrapText="1"/>
      <protection locked="0"/>
    </xf>
    <xf numFmtId="49" fontId="1" fillId="0" borderId="2" xfId="0" applyNumberFormat="1" applyFont="1" applyBorder="1" applyAlignment="1">
      <alignment vertical="top" wrapText="1"/>
    </xf>
    <xf numFmtId="0" fontId="1" fillId="4" borderId="2" xfId="0" applyFont="1" applyFill="1" applyBorder="1" applyAlignment="1" applyProtection="1">
      <alignment horizontal="left" vertical="top" wrapText="1"/>
      <protection locked="0"/>
    </xf>
    <xf numFmtId="0" fontId="8" fillId="0" borderId="2" xfId="0" applyFont="1" applyBorder="1" applyAlignment="1">
      <alignment horizontal="left" vertical="top" wrapText="1"/>
    </xf>
    <xf numFmtId="49" fontId="1" fillId="0" borderId="0" xfId="0" applyNumberFormat="1" applyFont="1" applyAlignment="1">
      <alignment horizontal="left" vertical="top"/>
    </xf>
    <xf numFmtId="0" fontId="9" fillId="0" borderId="0" xfId="0" applyFont="1"/>
    <xf numFmtId="0" fontId="1" fillId="0" borderId="0" xfId="0" applyFont="1" applyAlignment="1">
      <alignment wrapText="1"/>
    </xf>
    <xf numFmtId="0" fontId="1" fillId="0" borderId="0" xfId="0" applyFont="1" applyAlignment="1">
      <alignment vertical="top" wrapText="1"/>
    </xf>
    <xf numFmtId="0" fontId="10" fillId="0" borderId="0" xfId="0" applyFont="1" applyAlignment="1">
      <alignment wrapText="1"/>
    </xf>
    <xf numFmtId="0" fontId="1" fillId="0" borderId="3" xfId="0" applyFont="1" applyBorder="1" applyAlignment="1">
      <alignment horizontal="left" vertical="top" wrapText="1"/>
    </xf>
    <xf numFmtId="0" fontId="12" fillId="0" borderId="0" xfId="0" applyFont="1" applyAlignment="1">
      <alignment wrapText="1"/>
    </xf>
    <xf numFmtId="0" fontId="1" fillId="0" borderId="4" xfId="0" applyFont="1" applyBorder="1" applyAlignment="1">
      <alignment horizontal="left" vertical="top" wrapText="1"/>
    </xf>
    <xf numFmtId="0" fontId="1" fillId="0" borderId="5" xfId="0" applyFont="1" applyBorder="1" applyAlignment="1">
      <alignment horizontal="left" vertical="top"/>
    </xf>
    <xf numFmtId="0" fontId="1" fillId="0" borderId="5" xfId="0" applyFont="1" applyBorder="1" applyAlignment="1">
      <alignment horizontal="left" vertical="top" wrapText="1"/>
    </xf>
    <xf numFmtId="49" fontId="1" fillId="0" borderId="6" xfId="0" applyNumberFormat="1" applyFont="1" applyBorder="1" applyAlignment="1">
      <alignment vertical="top" wrapText="1"/>
    </xf>
    <xf numFmtId="0" fontId="8" fillId="0" borderId="6"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49" fontId="6" fillId="0" borderId="2" xfId="0" applyNumberFormat="1" applyFont="1" applyBorder="1" applyAlignment="1">
      <alignment horizontal="left" vertical="top" wrapText="1"/>
    </xf>
    <xf numFmtId="0" fontId="1" fillId="0" borderId="5" xfId="0" applyFont="1" applyBorder="1" applyAlignment="1">
      <alignment vertical="top" wrapText="1"/>
    </xf>
    <xf numFmtId="0" fontId="1" fillId="0" borderId="8" xfId="0" applyFont="1" applyBorder="1" applyAlignment="1">
      <alignment horizontal="left" vertical="top" wrapText="1"/>
    </xf>
    <xf numFmtId="49" fontId="4" fillId="5" borderId="2"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49" fontId="1" fillId="0" borderId="5" xfId="0" applyNumberFormat="1" applyFont="1" applyBorder="1" applyAlignment="1">
      <alignment horizontal="left" vertical="top"/>
    </xf>
    <xf numFmtId="0" fontId="8" fillId="0" borderId="5" xfId="0" applyFont="1" applyBorder="1" applyAlignment="1">
      <alignment horizontal="left" vertical="top" wrapText="1"/>
    </xf>
    <xf numFmtId="0" fontId="8" fillId="0" borderId="2" xfId="0" applyFont="1" applyBorder="1" applyAlignment="1">
      <alignment horizontal="left" vertical="top"/>
    </xf>
    <xf numFmtId="0" fontId="8" fillId="0" borderId="5" xfId="0" applyFont="1" applyBorder="1" applyAlignment="1">
      <alignment horizontal="left" vertical="top"/>
    </xf>
    <xf numFmtId="0" fontId="1" fillId="0" borderId="9" xfId="0" applyFont="1" applyBorder="1" applyAlignment="1">
      <alignment horizontal="left" vertical="top"/>
    </xf>
    <xf numFmtId="0" fontId="16" fillId="0" borderId="2" xfId="0" applyFont="1" applyBorder="1" applyAlignment="1">
      <alignment horizontal="center" vertical="center" wrapText="1"/>
    </xf>
    <xf numFmtId="0" fontId="17" fillId="0" borderId="2" xfId="0" applyFont="1" applyBorder="1" applyAlignment="1">
      <alignment horizontal="left" vertical="top" wrapText="1"/>
    </xf>
    <xf numFmtId="0" fontId="17" fillId="0" borderId="2" xfId="0" applyFont="1" applyBorder="1" applyAlignment="1">
      <alignment vertical="top" wrapText="1"/>
    </xf>
    <xf numFmtId="0" fontId="18" fillId="0" borderId="2" xfId="0" applyFont="1" applyBorder="1" applyAlignment="1">
      <alignment wrapText="1"/>
    </xf>
    <xf numFmtId="0" fontId="19" fillId="0" borderId="0" xfId="0" applyFont="1"/>
    <xf numFmtId="0" fontId="16" fillId="0" borderId="1" xfId="0" applyFont="1" applyBorder="1" applyAlignment="1">
      <alignment vertical="top"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3" borderId="2"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2" borderId="5" xfId="0" applyFont="1" applyFill="1" applyBorder="1" applyAlignment="1">
      <alignment horizontal="center" vertical="center"/>
    </xf>
    <xf numFmtId="0" fontId="1" fillId="3"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protection locked="0"/>
    </xf>
    <xf numFmtId="0" fontId="0" fillId="0" borderId="0" xfId="0" applyAlignment="1">
      <alignment horizontal="center" vertical="center"/>
    </xf>
    <xf numFmtId="0" fontId="1" fillId="0" borderId="5" xfId="0" applyFont="1" applyBorder="1" applyAlignment="1">
      <alignment horizontal="center" vertical="center" wrapText="1"/>
    </xf>
    <xf numFmtId="0" fontId="2" fillId="0" borderId="1" xfId="0" applyFont="1" applyBorder="1" applyAlignment="1">
      <alignment horizontal="left" vertical="center" wrapText="1"/>
    </xf>
    <xf numFmtId="0" fontId="4" fillId="0" borderId="2" xfId="0" applyFont="1" applyBorder="1" applyAlignment="1">
      <alignment horizontal="righ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2" fillId="0" borderId="2" xfId="0" applyNumberFormat="1" applyFont="1" applyBorder="1" applyAlignment="1">
      <alignment horizontal="left" vertical="top" wrapText="1"/>
    </xf>
    <xf numFmtId="0" fontId="4" fillId="0" borderId="3" xfId="0" applyFont="1" applyBorder="1" applyAlignment="1">
      <alignment horizontal="right" vertical="top"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xf>
    <xf numFmtId="0" fontId="1" fillId="0" borderId="5" xfId="0" applyFont="1" applyBorder="1" applyAlignment="1">
      <alignment horizontal="left" vertical="top" wrapText="1"/>
    </xf>
    <xf numFmtId="0" fontId="1" fillId="0" borderId="10" xfId="0" applyFont="1" applyBorder="1" applyAlignment="1">
      <alignment horizontal="left" vertical="top" wrapText="1"/>
    </xf>
    <xf numFmtId="0" fontId="1" fillId="0" borderId="6" xfId="0" applyFont="1" applyBorder="1" applyAlignment="1">
      <alignment horizontal="left" vertical="top" wrapText="1"/>
    </xf>
    <xf numFmtId="0" fontId="4" fillId="5" borderId="4" xfId="0" applyFont="1" applyFill="1" applyBorder="1" applyAlignment="1">
      <alignment horizontal="right" vertical="top" wrapText="1"/>
    </xf>
    <xf numFmtId="0" fontId="1" fillId="0" borderId="3"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vertical="top" wrapText="1"/>
    </xf>
    <xf numFmtId="0" fontId="6" fillId="0" borderId="2"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9999FF"/>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208800</xdr:colOff>
      <xdr:row>100</xdr:row>
      <xdr:rowOff>180360</xdr:rowOff>
    </xdr:to>
    <xdr:pic>
      <xdr:nvPicPr>
        <xdr:cNvPr id="2" name="Рисунок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133435800"/>
          <a:ext cx="4578120" cy="180360"/>
        </a:xfrm>
        <a:prstGeom prst="rect">
          <a:avLst/>
        </a:prstGeom>
        <a:ln w="0">
          <a:noFill/>
        </a:ln>
      </xdr:spPr>
    </xdr:pic>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zoomScale="90" zoomScaleNormal="90" workbookViewId="0">
      <pane ySplit="3" topLeftCell="A4" activePane="bottomLeft" state="frozen"/>
      <selection pane="bottomLeft" activeCell="E4" sqref="E4"/>
    </sheetView>
  </sheetViews>
  <sheetFormatPr defaultColWidth="8.7109375" defaultRowHeight="15.75" x14ac:dyDescent="0.25"/>
  <cols>
    <col min="1" max="1" width="8.5703125" style="1" customWidth="1"/>
    <col min="2" max="2" width="53.42578125" style="2" customWidth="1"/>
    <col min="3" max="3" width="55.28515625" style="2" customWidth="1"/>
    <col min="4" max="4" width="32.140625" style="2" customWidth="1"/>
    <col min="5" max="5" width="13.5703125" style="2" customWidth="1"/>
    <col min="6" max="6" width="17.42578125" style="2" customWidth="1"/>
    <col min="7" max="7" width="22.42578125" style="2" customWidth="1"/>
    <col min="8" max="8" width="56" style="3" customWidth="1"/>
    <col min="9" max="9" width="9.140625" customWidth="1"/>
  </cols>
  <sheetData>
    <row r="1" spans="1:8" ht="67.5" customHeight="1" x14ac:dyDescent="0.25">
      <c r="A1" s="62" t="s">
        <v>0</v>
      </c>
      <c r="B1" s="62"/>
      <c r="C1" s="62"/>
      <c r="D1" s="62"/>
      <c r="E1" s="62"/>
      <c r="F1" s="62"/>
      <c r="G1" s="62"/>
      <c r="H1" s="62"/>
    </row>
    <row r="2" spans="1:8" ht="76.5" customHeight="1" x14ac:dyDescent="0.25">
      <c r="A2" s="4" t="s">
        <v>1</v>
      </c>
      <c r="B2" s="5" t="s">
        <v>2</v>
      </c>
      <c r="C2" s="5" t="s">
        <v>3</v>
      </c>
      <c r="D2" s="5" t="s">
        <v>4</v>
      </c>
      <c r="E2" s="5" t="s">
        <v>5</v>
      </c>
      <c r="F2" s="5" t="s">
        <v>6</v>
      </c>
      <c r="G2" s="5" t="s">
        <v>7</v>
      </c>
      <c r="H2" s="5" t="s">
        <v>8</v>
      </c>
    </row>
    <row r="3" spans="1:8" ht="33.75" customHeight="1" x14ac:dyDescent="0.25">
      <c r="A3" s="6"/>
      <c r="B3" s="7"/>
      <c r="C3" s="7"/>
      <c r="D3" s="63" t="s">
        <v>9</v>
      </c>
      <c r="E3" s="63"/>
      <c r="F3" s="63"/>
      <c r="G3" s="8">
        <f>E4*G4+E9*G9</f>
        <v>1</v>
      </c>
      <c r="H3" s="9" t="s">
        <v>10</v>
      </c>
    </row>
    <row r="4" spans="1:8" ht="131.25" customHeight="1" x14ac:dyDescent="0.25">
      <c r="A4" s="10">
        <v>1</v>
      </c>
      <c r="B4" s="9" t="s">
        <v>11</v>
      </c>
      <c r="C4" s="9" t="s">
        <v>12</v>
      </c>
      <c r="D4" s="9" t="s">
        <v>13</v>
      </c>
      <c r="E4" s="9">
        <v>0.65</v>
      </c>
      <c r="F4" s="9" t="s">
        <v>14</v>
      </c>
      <c r="G4" s="11">
        <f>E5*G5+E6*G6+E7*G7</f>
        <v>1</v>
      </c>
      <c r="H4" s="9" t="s">
        <v>15</v>
      </c>
    </row>
    <row r="5" spans="1:8" ht="115.5" customHeight="1" x14ac:dyDescent="0.25">
      <c r="A5" s="12" t="s">
        <v>16</v>
      </c>
      <c r="B5" s="9" t="s">
        <v>17</v>
      </c>
      <c r="C5" s="9" t="s">
        <v>18</v>
      </c>
      <c r="D5" s="9" t="s">
        <v>19</v>
      </c>
      <c r="E5" s="9">
        <v>0.4</v>
      </c>
      <c r="F5" s="9" t="s">
        <v>20</v>
      </c>
      <c r="G5" s="13">
        <v>1</v>
      </c>
      <c r="H5" s="9" t="s">
        <v>21</v>
      </c>
    </row>
    <row r="6" spans="1:8" ht="82.5" customHeight="1" x14ac:dyDescent="0.25">
      <c r="A6" s="12" t="s">
        <v>22</v>
      </c>
      <c r="B6" s="9" t="s">
        <v>23</v>
      </c>
      <c r="C6" s="9" t="s">
        <v>24</v>
      </c>
      <c r="D6" s="9" t="s">
        <v>25</v>
      </c>
      <c r="E6" s="9">
        <v>0.3</v>
      </c>
      <c r="F6" s="9" t="s">
        <v>26</v>
      </c>
      <c r="G6" s="13">
        <v>1</v>
      </c>
      <c r="H6" s="9" t="s">
        <v>27</v>
      </c>
    </row>
    <row r="7" spans="1:8" ht="48.75" customHeight="1" x14ac:dyDescent="0.25">
      <c r="A7" s="64" t="s">
        <v>28</v>
      </c>
      <c r="B7" s="65" t="s">
        <v>29</v>
      </c>
      <c r="C7" s="65" t="s">
        <v>30</v>
      </c>
      <c r="D7" s="14" t="s">
        <v>31</v>
      </c>
      <c r="E7" s="9">
        <v>0.3</v>
      </c>
      <c r="F7" s="9" t="s">
        <v>32</v>
      </c>
      <c r="G7" s="11">
        <f>IF(G8=0,G15,1)</f>
        <v>1</v>
      </c>
      <c r="H7" s="9" t="s">
        <v>33</v>
      </c>
    </row>
    <row r="8" spans="1:8" ht="300" customHeight="1" x14ac:dyDescent="0.25">
      <c r="A8" s="64"/>
      <c r="B8" s="65"/>
      <c r="C8" s="65"/>
      <c r="D8" s="14" t="s">
        <v>34</v>
      </c>
      <c r="E8" s="9" t="s">
        <v>35</v>
      </c>
      <c r="F8" s="9" t="s">
        <v>35</v>
      </c>
      <c r="G8" s="13">
        <v>1</v>
      </c>
      <c r="H8" s="9" t="s">
        <v>36</v>
      </c>
    </row>
    <row r="9" spans="1:8" ht="36.75" customHeight="1" x14ac:dyDescent="0.25">
      <c r="A9" s="9">
        <v>2</v>
      </c>
      <c r="B9" s="65" t="s">
        <v>37</v>
      </c>
      <c r="C9" s="65" t="s">
        <v>38</v>
      </c>
      <c r="D9" s="65" t="s">
        <v>39</v>
      </c>
      <c r="E9" s="15">
        <v>0.35</v>
      </c>
      <c r="F9" s="9" t="s">
        <v>40</v>
      </c>
      <c r="G9" s="11">
        <f>(G11/G12)*G10</f>
        <v>1</v>
      </c>
      <c r="H9" s="9" t="s">
        <v>41</v>
      </c>
    </row>
    <row r="10" spans="1:8" ht="78.75" customHeight="1" x14ac:dyDescent="0.25">
      <c r="A10" s="12" t="s">
        <v>42</v>
      </c>
      <c r="B10" s="65"/>
      <c r="C10" s="65"/>
      <c r="D10" s="65"/>
      <c r="E10" s="9" t="s">
        <v>35</v>
      </c>
      <c r="F10" s="9" t="s">
        <v>43</v>
      </c>
      <c r="G10" s="16">
        <v>1</v>
      </c>
      <c r="H10" s="9" t="s">
        <v>44</v>
      </c>
    </row>
    <row r="11" spans="1:8" ht="94.5" customHeight="1" x14ac:dyDescent="0.25">
      <c r="A11" s="12" t="s">
        <v>45</v>
      </c>
      <c r="B11" s="65"/>
      <c r="C11" s="65"/>
      <c r="D11" s="65"/>
      <c r="E11" s="9" t="s">
        <v>35</v>
      </c>
      <c r="F11" s="9" t="s">
        <v>46</v>
      </c>
      <c r="G11" s="17">
        <v>1</v>
      </c>
      <c r="H11" s="9" t="s">
        <v>47</v>
      </c>
    </row>
    <row r="12" spans="1:8" ht="95.25" customHeight="1" x14ac:dyDescent="0.25">
      <c r="A12" s="12" t="s">
        <v>48</v>
      </c>
      <c r="B12" s="65"/>
      <c r="C12" s="65"/>
      <c r="D12" s="65"/>
      <c r="E12" s="18" t="s">
        <v>35</v>
      </c>
      <c r="F12" s="9" t="s">
        <v>49</v>
      </c>
      <c r="G12" s="17">
        <v>1</v>
      </c>
      <c r="H12" s="9" t="s">
        <v>50</v>
      </c>
    </row>
    <row r="13" spans="1:8" ht="39" customHeight="1" x14ac:dyDescent="0.25">
      <c r="A13" s="66" t="s">
        <v>51</v>
      </c>
      <c r="B13" s="66"/>
      <c r="C13" s="66"/>
      <c r="D13" s="66"/>
      <c r="E13" s="66"/>
      <c r="F13" s="66"/>
      <c r="G13" s="66"/>
      <c r="H13" s="66"/>
    </row>
    <row r="14" spans="1:8" ht="66.75" customHeight="1" x14ac:dyDescent="0.25">
      <c r="A14" s="4" t="s">
        <v>1</v>
      </c>
      <c r="B14" s="5" t="s">
        <v>2</v>
      </c>
      <c r="C14" s="5" t="s">
        <v>3</v>
      </c>
      <c r="D14" s="5" t="s">
        <v>4</v>
      </c>
      <c r="E14" s="5" t="s">
        <v>5</v>
      </c>
      <c r="F14" s="5" t="s">
        <v>6</v>
      </c>
      <c r="G14" s="5" t="s">
        <v>7</v>
      </c>
      <c r="H14" s="5" t="s">
        <v>52</v>
      </c>
    </row>
    <row r="15" spans="1:8" ht="84.75" customHeight="1" x14ac:dyDescent="0.25">
      <c r="A15" s="4"/>
      <c r="B15" s="5"/>
      <c r="C15" s="5"/>
      <c r="D15" s="63" t="s">
        <v>53</v>
      </c>
      <c r="E15" s="63"/>
      <c r="F15" s="63"/>
      <c r="G15" s="8">
        <f>E16*G16+E52*G52</f>
        <v>1</v>
      </c>
      <c r="H15" s="9" t="s">
        <v>54</v>
      </c>
    </row>
    <row r="16" spans="1:8" ht="127.5" customHeight="1" x14ac:dyDescent="0.25">
      <c r="A16" s="12" t="s">
        <v>55</v>
      </c>
      <c r="B16" s="9" t="s">
        <v>56</v>
      </c>
      <c r="C16" s="9" t="s">
        <v>12</v>
      </c>
      <c r="D16" s="9" t="s">
        <v>57</v>
      </c>
      <c r="E16" s="9">
        <v>0.9</v>
      </c>
      <c r="F16" s="9" t="s">
        <v>14</v>
      </c>
      <c r="G16" s="8">
        <f>E17*G17+E33*G33+E36*G36+E37*G37+E38*G38</f>
        <v>1</v>
      </c>
      <c r="H16" s="9" t="s">
        <v>58</v>
      </c>
    </row>
    <row r="17" spans="1:8" ht="79.5" customHeight="1" x14ac:dyDescent="0.25">
      <c r="A17" s="12" t="s">
        <v>16</v>
      </c>
      <c r="B17" s="65" t="s">
        <v>59</v>
      </c>
      <c r="C17" s="9" t="s">
        <v>60</v>
      </c>
      <c r="D17" s="9" t="s">
        <v>61</v>
      </c>
      <c r="E17" s="9">
        <v>0.05</v>
      </c>
      <c r="F17" s="9" t="s">
        <v>62</v>
      </c>
      <c r="G17" s="8">
        <f>E18*G18+E19*G19+E20*G20+E23*G23+E24*G24+E27*G27+E28*G28+E31*G31+E32*G32</f>
        <v>1</v>
      </c>
      <c r="H17" s="9" t="s">
        <v>63</v>
      </c>
    </row>
    <row r="18" spans="1:8" ht="126" customHeight="1" x14ac:dyDescent="0.25">
      <c r="A18" s="10" t="s">
        <v>64</v>
      </c>
      <c r="B18" s="65"/>
      <c r="C18" s="9" t="s">
        <v>65</v>
      </c>
      <c r="D18" s="9" t="s">
        <v>66</v>
      </c>
      <c r="E18" s="9">
        <v>0.1</v>
      </c>
      <c r="F18" s="9" t="s">
        <v>67</v>
      </c>
      <c r="G18" s="19">
        <v>1</v>
      </c>
      <c r="H18" s="9" t="s">
        <v>21</v>
      </c>
    </row>
    <row r="19" spans="1:8" ht="147.75" customHeight="1" x14ac:dyDescent="0.25">
      <c r="A19" s="10" t="s">
        <v>68</v>
      </c>
      <c r="B19" s="65"/>
      <c r="C19" s="9" t="s">
        <v>69</v>
      </c>
      <c r="D19" s="9" t="s">
        <v>70</v>
      </c>
      <c r="E19" s="9">
        <v>0.1</v>
      </c>
      <c r="F19" s="9" t="s">
        <v>71</v>
      </c>
      <c r="G19" s="19">
        <v>1</v>
      </c>
      <c r="H19" s="9" t="s">
        <v>21</v>
      </c>
    </row>
    <row r="20" spans="1:8" ht="195.75" customHeight="1" x14ac:dyDescent="0.25">
      <c r="A20" s="10" t="s">
        <v>72</v>
      </c>
      <c r="B20" s="65"/>
      <c r="C20" s="65" t="s">
        <v>73</v>
      </c>
      <c r="D20" s="9" t="s">
        <v>74</v>
      </c>
      <c r="E20" s="9">
        <v>0.1</v>
      </c>
      <c r="F20" s="9" t="s">
        <v>75</v>
      </c>
      <c r="G20" s="8">
        <f>IF(OR(G21=0,G22=0),0,E21*G21+E22*G22)</f>
        <v>1</v>
      </c>
      <c r="H20" s="9" t="s">
        <v>76</v>
      </c>
    </row>
    <row r="21" spans="1:8" ht="96" customHeight="1" x14ac:dyDescent="0.25">
      <c r="A21" s="10" t="s">
        <v>77</v>
      </c>
      <c r="B21" s="65"/>
      <c r="C21" s="65"/>
      <c r="D21" s="9" t="s">
        <v>78</v>
      </c>
      <c r="E21" s="9">
        <v>0.5</v>
      </c>
      <c r="F21" s="9" t="s">
        <v>79</v>
      </c>
      <c r="G21" s="19">
        <v>1</v>
      </c>
      <c r="H21" s="9" t="s">
        <v>80</v>
      </c>
    </row>
    <row r="22" spans="1:8" ht="402.75" customHeight="1" x14ac:dyDescent="0.25">
      <c r="A22" s="10" t="s">
        <v>81</v>
      </c>
      <c r="B22" s="65"/>
      <c r="C22" s="65"/>
      <c r="D22" s="9" t="s">
        <v>82</v>
      </c>
      <c r="E22" s="9">
        <v>0.5</v>
      </c>
      <c r="F22" s="9" t="s">
        <v>83</v>
      </c>
      <c r="G22" s="19">
        <v>1</v>
      </c>
      <c r="H22" s="9" t="s">
        <v>84</v>
      </c>
    </row>
    <row r="23" spans="1:8" ht="132.75" customHeight="1" x14ac:dyDescent="0.25">
      <c r="A23" s="10" t="s">
        <v>85</v>
      </c>
      <c r="B23" s="65"/>
      <c r="C23" s="9" t="s">
        <v>86</v>
      </c>
      <c r="D23" s="9" t="s">
        <v>87</v>
      </c>
      <c r="E23" s="9">
        <v>0.1</v>
      </c>
      <c r="F23" s="18" t="s">
        <v>88</v>
      </c>
      <c r="G23" s="19">
        <v>1</v>
      </c>
      <c r="H23" s="9" t="s">
        <v>89</v>
      </c>
    </row>
    <row r="24" spans="1:8" ht="208.5" customHeight="1" x14ac:dyDescent="0.25">
      <c r="A24" s="10" t="s">
        <v>90</v>
      </c>
      <c r="B24" s="65"/>
      <c r="C24" s="65" t="s">
        <v>91</v>
      </c>
      <c r="D24" s="9" t="s">
        <v>92</v>
      </c>
      <c r="E24" s="9">
        <v>0.1</v>
      </c>
      <c r="F24" s="9" t="s">
        <v>93</v>
      </c>
      <c r="G24" s="8">
        <f>IF(OR(G25=0,G26=0),0,E25*G25+E26*G26)</f>
        <v>1</v>
      </c>
      <c r="H24" s="9" t="s">
        <v>94</v>
      </c>
    </row>
    <row r="25" spans="1:8" ht="402" customHeight="1" x14ac:dyDescent="0.25">
      <c r="A25" s="10" t="s">
        <v>95</v>
      </c>
      <c r="B25" s="65"/>
      <c r="C25" s="65"/>
      <c r="D25" s="9" t="s">
        <v>96</v>
      </c>
      <c r="E25" s="9">
        <v>0.5</v>
      </c>
      <c r="F25" s="9" t="s">
        <v>97</v>
      </c>
      <c r="G25" s="19">
        <v>1</v>
      </c>
      <c r="H25" s="9" t="s">
        <v>98</v>
      </c>
    </row>
    <row r="26" spans="1:8" ht="183.75" customHeight="1" x14ac:dyDescent="0.25">
      <c r="A26" s="10" t="s">
        <v>99</v>
      </c>
      <c r="B26" s="65"/>
      <c r="C26" s="65"/>
      <c r="D26" s="9" t="s">
        <v>100</v>
      </c>
      <c r="E26" s="9">
        <v>0.5</v>
      </c>
      <c r="F26" s="9" t="s">
        <v>101</v>
      </c>
      <c r="G26" s="19">
        <v>1</v>
      </c>
      <c r="H26" s="9" t="s">
        <v>80</v>
      </c>
    </row>
    <row r="27" spans="1:8" ht="126.75" customHeight="1" x14ac:dyDescent="0.25">
      <c r="A27" s="10" t="s">
        <v>102</v>
      </c>
      <c r="B27" s="65"/>
      <c r="C27" s="9" t="s">
        <v>103</v>
      </c>
      <c r="D27" s="9" t="s">
        <v>104</v>
      </c>
      <c r="E27" s="9">
        <v>0.1</v>
      </c>
      <c r="F27" s="9" t="s">
        <v>105</v>
      </c>
      <c r="G27" s="19">
        <v>1</v>
      </c>
      <c r="H27" s="9" t="s">
        <v>106</v>
      </c>
    </row>
    <row r="28" spans="1:8" ht="208.5" customHeight="1" x14ac:dyDescent="0.25">
      <c r="A28" s="10" t="s">
        <v>107</v>
      </c>
      <c r="B28" s="65"/>
      <c r="C28" s="65" t="s">
        <v>108</v>
      </c>
      <c r="D28" s="9" t="s">
        <v>109</v>
      </c>
      <c r="E28" s="9">
        <v>0.1</v>
      </c>
      <c r="F28" s="9" t="s">
        <v>110</v>
      </c>
      <c r="G28" s="8">
        <f>IF(OR(G29=0,G30=0),0,E29*G29+E30*G30)</f>
        <v>1</v>
      </c>
      <c r="H28" s="9" t="s">
        <v>111</v>
      </c>
    </row>
    <row r="29" spans="1:8" ht="333.75" customHeight="1" x14ac:dyDescent="0.25">
      <c r="A29" s="10" t="s">
        <v>112</v>
      </c>
      <c r="B29" s="65"/>
      <c r="C29" s="65"/>
      <c r="D29" s="9" t="s">
        <v>113</v>
      </c>
      <c r="E29" s="9">
        <v>0.5</v>
      </c>
      <c r="F29" s="9" t="s">
        <v>114</v>
      </c>
      <c r="G29" s="19">
        <v>1</v>
      </c>
      <c r="H29" s="9" t="s">
        <v>115</v>
      </c>
    </row>
    <row r="30" spans="1:8" ht="175.5" customHeight="1" x14ac:dyDescent="0.25">
      <c r="A30" s="10" t="s">
        <v>116</v>
      </c>
      <c r="B30" s="65"/>
      <c r="C30" s="65"/>
      <c r="D30" s="9" t="s">
        <v>117</v>
      </c>
      <c r="E30" s="9">
        <v>0.5</v>
      </c>
      <c r="F30" s="9" t="s">
        <v>118</v>
      </c>
      <c r="G30" s="19">
        <v>1</v>
      </c>
      <c r="H30" s="9" t="s">
        <v>119</v>
      </c>
    </row>
    <row r="31" spans="1:8" ht="146.25" customHeight="1" x14ac:dyDescent="0.25">
      <c r="A31" s="10" t="s">
        <v>120</v>
      </c>
      <c r="B31" s="65"/>
      <c r="C31" s="9" t="s">
        <v>121</v>
      </c>
      <c r="D31" s="9" t="s">
        <v>122</v>
      </c>
      <c r="E31" s="9">
        <v>0.15</v>
      </c>
      <c r="F31" s="9" t="s">
        <v>123</v>
      </c>
      <c r="G31" s="19">
        <v>1</v>
      </c>
      <c r="H31" s="9" t="s">
        <v>21</v>
      </c>
    </row>
    <row r="32" spans="1:8" ht="127.5" customHeight="1" x14ac:dyDescent="0.25">
      <c r="A32" s="10" t="s">
        <v>124</v>
      </c>
      <c r="B32" s="65"/>
      <c r="C32" s="9" t="s">
        <v>125</v>
      </c>
      <c r="D32" s="9" t="s">
        <v>126</v>
      </c>
      <c r="E32" s="9">
        <v>0.15</v>
      </c>
      <c r="F32" s="9" t="s">
        <v>127</v>
      </c>
      <c r="G32" s="19">
        <v>1</v>
      </c>
      <c r="H32" s="9" t="s">
        <v>27</v>
      </c>
    </row>
    <row r="33" spans="1:8" ht="64.5" customHeight="1" x14ac:dyDescent="0.25">
      <c r="A33" s="10" t="s">
        <v>22</v>
      </c>
      <c r="B33" s="65" t="s">
        <v>128</v>
      </c>
      <c r="C33" s="9" t="s">
        <v>129</v>
      </c>
      <c r="D33" s="9" t="s">
        <v>130</v>
      </c>
      <c r="E33" s="9">
        <v>0.01</v>
      </c>
      <c r="F33" s="9" t="s">
        <v>131</v>
      </c>
      <c r="G33" s="8">
        <f>E34*G34+E35*G35</f>
        <v>1</v>
      </c>
      <c r="H33" s="9" t="s">
        <v>132</v>
      </c>
    </row>
    <row r="34" spans="1:8" ht="142.5" customHeight="1" x14ac:dyDescent="0.25">
      <c r="A34" s="20" t="s">
        <v>133</v>
      </c>
      <c r="B34" s="65"/>
      <c r="C34" s="9" t="s">
        <v>134</v>
      </c>
      <c r="D34" s="9" t="s">
        <v>135</v>
      </c>
      <c r="E34" s="9">
        <v>0.5</v>
      </c>
      <c r="F34" s="9" t="s">
        <v>136</v>
      </c>
      <c r="G34" s="19">
        <v>1</v>
      </c>
      <c r="H34" s="9" t="s">
        <v>21</v>
      </c>
    </row>
    <row r="35" spans="1:8" ht="94.5" customHeight="1" x14ac:dyDescent="0.25">
      <c r="A35" s="20" t="s">
        <v>137</v>
      </c>
      <c r="B35" s="65"/>
      <c r="C35" s="9" t="s">
        <v>138</v>
      </c>
      <c r="D35" s="9" t="s">
        <v>139</v>
      </c>
      <c r="E35" s="9">
        <v>0.5</v>
      </c>
      <c r="F35" s="9" t="s">
        <v>140</v>
      </c>
      <c r="G35" s="19">
        <v>1</v>
      </c>
      <c r="H35" s="9" t="s">
        <v>141</v>
      </c>
    </row>
    <row r="36" spans="1:8" ht="192.75" customHeight="1" x14ac:dyDescent="0.25">
      <c r="A36" s="20" t="s">
        <v>28</v>
      </c>
      <c r="B36" s="9" t="s">
        <v>142</v>
      </c>
      <c r="C36" s="9" t="s">
        <v>143</v>
      </c>
      <c r="D36" s="9" t="s">
        <v>144</v>
      </c>
      <c r="E36" s="9">
        <v>0.04</v>
      </c>
      <c r="F36" s="9" t="s">
        <v>145</v>
      </c>
      <c r="G36" s="19">
        <v>1</v>
      </c>
      <c r="H36" s="9" t="s">
        <v>141</v>
      </c>
    </row>
    <row r="37" spans="1:8" ht="285" customHeight="1" x14ac:dyDescent="0.25">
      <c r="A37" s="12" t="s">
        <v>146</v>
      </c>
      <c r="B37" s="9" t="s">
        <v>147</v>
      </c>
      <c r="C37" s="9" t="s">
        <v>148</v>
      </c>
      <c r="D37" s="9" t="s">
        <v>149</v>
      </c>
      <c r="E37" s="9">
        <v>0.3</v>
      </c>
      <c r="F37" s="9" t="s">
        <v>150</v>
      </c>
      <c r="G37" s="19">
        <v>1</v>
      </c>
      <c r="H37" s="9" t="s">
        <v>151</v>
      </c>
    </row>
    <row r="38" spans="1:8" ht="67.5" customHeight="1" x14ac:dyDescent="0.25">
      <c r="A38" s="10" t="s">
        <v>152</v>
      </c>
      <c r="B38" s="65" t="s">
        <v>153</v>
      </c>
      <c r="C38" s="9" t="s">
        <v>154</v>
      </c>
      <c r="D38" s="9" t="s">
        <v>155</v>
      </c>
      <c r="E38" s="9">
        <v>0.6</v>
      </c>
      <c r="F38" s="9" t="s">
        <v>156</v>
      </c>
      <c r="G38" s="8">
        <f>E39*G39+E42*G42+E43*G43+E44*G44+E45*G45+E46*G46+E47*G47+E48*G48+E49*G49+E51*G51</f>
        <v>1</v>
      </c>
      <c r="H38" s="9" t="s">
        <v>157</v>
      </c>
    </row>
    <row r="39" spans="1:8" ht="193.5" customHeight="1" x14ac:dyDescent="0.25">
      <c r="A39" s="10" t="s">
        <v>158</v>
      </c>
      <c r="B39" s="65"/>
      <c r="C39" s="65" t="s">
        <v>159</v>
      </c>
      <c r="D39" s="9" t="s">
        <v>160</v>
      </c>
      <c r="E39" s="9">
        <v>0.01</v>
      </c>
      <c r="F39" s="9" t="s">
        <v>161</v>
      </c>
      <c r="G39" s="8">
        <f>IF(OR(G40=0,G41=0),0,E40*G40+E41*G41)</f>
        <v>1</v>
      </c>
      <c r="H39" s="9" t="s">
        <v>162</v>
      </c>
    </row>
    <row r="40" spans="1:8" ht="349.5" customHeight="1" x14ac:dyDescent="0.25">
      <c r="A40" s="10" t="s">
        <v>163</v>
      </c>
      <c r="B40" s="65"/>
      <c r="C40" s="65"/>
      <c r="D40" s="9" t="s">
        <v>164</v>
      </c>
      <c r="E40" s="9">
        <v>0.5</v>
      </c>
      <c r="F40" s="9" t="s">
        <v>165</v>
      </c>
      <c r="G40" s="19">
        <v>1</v>
      </c>
      <c r="H40" s="9" t="s">
        <v>166</v>
      </c>
    </row>
    <row r="41" spans="1:8" ht="180" customHeight="1" x14ac:dyDescent="0.25">
      <c r="A41" s="10" t="s">
        <v>167</v>
      </c>
      <c r="B41" s="65"/>
      <c r="C41" s="65"/>
      <c r="D41" s="9" t="s">
        <v>168</v>
      </c>
      <c r="E41" s="9">
        <v>0.5</v>
      </c>
      <c r="F41" s="9" t="s">
        <v>169</v>
      </c>
      <c r="G41" s="19">
        <v>1</v>
      </c>
      <c r="H41" s="9" t="s">
        <v>80</v>
      </c>
    </row>
    <row r="42" spans="1:8" ht="174.75" customHeight="1" x14ac:dyDescent="0.25">
      <c r="A42" s="10" t="s">
        <v>170</v>
      </c>
      <c r="B42" s="65"/>
      <c r="C42" s="9" t="s">
        <v>171</v>
      </c>
      <c r="D42" s="9" t="s">
        <v>172</v>
      </c>
      <c r="E42" s="9">
        <v>0.05</v>
      </c>
      <c r="F42" s="9" t="s">
        <v>173</v>
      </c>
      <c r="G42" s="19">
        <v>1</v>
      </c>
      <c r="H42" s="9" t="s">
        <v>174</v>
      </c>
    </row>
    <row r="43" spans="1:8" ht="252.75" customHeight="1" x14ac:dyDescent="0.25">
      <c r="A43" s="10" t="s">
        <v>175</v>
      </c>
      <c r="B43" s="65"/>
      <c r="C43" s="9" t="s">
        <v>176</v>
      </c>
      <c r="D43" s="9" t="s">
        <v>177</v>
      </c>
      <c r="E43" s="9">
        <v>0.05</v>
      </c>
      <c r="F43" s="9" t="s">
        <v>178</v>
      </c>
      <c r="G43" s="19">
        <v>1</v>
      </c>
      <c r="H43" s="9" t="s">
        <v>179</v>
      </c>
    </row>
    <row r="44" spans="1:8" ht="159" customHeight="1" x14ac:dyDescent="0.25">
      <c r="A44" s="10" t="s">
        <v>180</v>
      </c>
      <c r="B44" s="65"/>
      <c r="C44" s="9" t="s">
        <v>181</v>
      </c>
      <c r="D44" s="9" t="s">
        <v>182</v>
      </c>
      <c r="E44" s="9">
        <v>0.4</v>
      </c>
      <c r="F44" s="9" t="s">
        <v>183</v>
      </c>
      <c r="G44" s="19">
        <v>1</v>
      </c>
      <c r="H44" s="9" t="s">
        <v>184</v>
      </c>
    </row>
    <row r="45" spans="1:8" ht="144.75" customHeight="1" x14ac:dyDescent="0.25">
      <c r="A45" s="10" t="s">
        <v>185</v>
      </c>
      <c r="B45" s="65"/>
      <c r="C45" s="9" t="s">
        <v>186</v>
      </c>
      <c r="D45" s="9" t="s">
        <v>187</v>
      </c>
      <c r="E45" s="9">
        <v>0.02</v>
      </c>
      <c r="F45" s="9" t="s">
        <v>188</v>
      </c>
      <c r="G45" s="19">
        <v>1</v>
      </c>
      <c r="H45" s="9" t="s">
        <v>189</v>
      </c>
    </row>
    <row r="46" spans="1:8" ht="113.25" customHeight="1" x14ac:dyDescent="0.25">
      <c r="A46" s="10" t="s">
        <v>190</v>
      </c>
      <c r="B46" s="65"/>
      <c r="C46" s="9" t="s">
        <v>191</v>
      </c>
      <c r="D46" s="9" t="s">
        <v>192</v>
      </c>
      <c r="E46" s="9">
        <v>0.4</v>
      </c>
      <c r="F46" s="9" t="s">
        <v>193</v>
      </c>
      <c r="G46" s="19">
        <v>1</v>
      </c>
      <c r="H46" s="9" t="s">
        <v>194</v>
      </c>
    </row>
    <row r="47" spans="1:8" ht="116.25" customHeight="1" x14ac:dyDescent="0.25">
      <c r="A47" s="10" t="s">
        <v>195</v>
      </c>
      <c r="B47" s="65"/>
      <c r="C47" s="9" t="s">
        <v>196</v>
      </c>
      <c r="D47" s="9" t="s">
        <v>197</v>
      </c>
      <c r="E47" s="9">
        <v>0.01</v>
      </c>
      <c r="F47" s="9" t="s">
        <v>198</v>
      </c>
      <c r="G47" s="19">
        <v>1</v>
      </c>
      <c r="H47" s="9" t="s">
        <v>199</v>
      </c>
    </row>
    <row r="48" spans="1:8" ht="81" customHeight="1" x14ac:dyDescent="0.25">
      <c r="A48" s="10" t="s">
        <v>200</v>
      </c>
      <c r="B48" s="65"/>
      <c r="C48" s="9" t="s">
        <v>201</v>
      </c>
      <c r="D48" s="9" t="s">
        <v>202</v>
      </c>
      <c r="E48" s="9">
        <v>0.01</v>
      </c>
      <c r="F48" s="9" t="s">
        <v>203</v>
      </c>
      <c r="G48" s="19">
        <v>1</v>
      </c>
      <c r="H48" s="9" t="s">
        <v>21</v>
      </c>
    </row>
    <row r="49" spans="1:8" ht="36" customHeight="1" x14ac:dyDescent="0.25">
      <c r="A49" s="10" t="s">
        <v>204</v>
      </c>
      <c r="B49" s="65"/>
      <c r="C49" s="65" t="s">
        <v>205</v>
      </c>
      <c r="D49" s="65" t="s">
        <v>206</v>
      </c>
      <c r="E49" s="9">
        <v>0.04</v>
      </c>
      <c r="F49" s="9" t="s">
        <v>207</v>
      </c>
      <c r="G49" s="8">
        <f>G50/100</f>
        <v>1</v>
      </c>
      <c r="H49" s="9" t="s">
        <v>208</v>
      </c>
    </row>
    <row r="50" spans="1:8" ht="187.5" customHeight="1" x14ac:dyDescent="0.25">
      <c r="A50" s="10" t="s">
        <v>209</v>
      </c>
      <c r="B50" s="65"/>
      <c r="C50" s="65"/>
      <c r="D50" s="65"/>
      <c r="E50" s="9" t="s">
        <v>12</v>
      </c>
      <c r="F50" s="9" t="s">
        <v>210</v>
      </c>
      <c r="G50" s="21">
        <v>100</v>
      </c>
      <c r="H50" s="9" t="s">
        <v>211</v>
      </c>
    </row>
    <row r="51" spans="1:8" ht="255" customHeight="1" x14ac:dyDescent="0.25">
      <c r="A51" s="10" t="s">
        <v>212</v>
      </c>
      <c r="B51" s="65"/>
      <c r="C51" s="9" t="s">
        <v>213</v>
      </c>
      <c r="D51" s="9" t="s">
        <v>214</v>
      </c>
      <c r="E51" s="9">
        <v>0.01</v>
      </c>
      <c r="F51" s="9" t="s">
        <v>215</v>
      </c>
      <c r="G51" s="19">
        <v>1</v>
      </c>
      <c r="H51" s="9" t="s">
        <v>216</v>
      </c>
    </row>
    <row r="52" spans="1:8" ht="380.25" customHeight="1" x14ac:dyDescent="0.25">
      <c r="A52" s="20" t="s">
        <v>217</v>
      </c>
      <c r="B52" s="22" t="s">
        <v>218</v>
      </c>
      <c r="C52" s="14" t="s">
        <v>219</v>
      </c>
      <c r="D52" s="14" t="s">
        <v>220</v>
      </c>
      <c r="E52" s="9">
        <v>0.1</v>
      </c>
      <c r="F52" s="9" t="s">
        <v>221</v>
      </c>
      <c r="G52" s="19">
        <v>1</v>
      </c>
      <c r="H52" s="9" t="s">
        <v>141</v>
      </c>
    </row>
    <row r="53" spans="1:8" ht="33" customHeight="1" x14ac:dyDescent="0.25"/>
  </sheetData>
  <sheetProtection sheet="1" sort="0" autoFilter="0"/>
  <autoFilter ref="A2:H52" xr:uid="{00000000-0009-0000-0000-000000000000}"/>
  <mergeCells count="19">
    <mergeCell ref="B38:B51"/>
    <mergeCell ref="C39:C41"/>
    <mergeCell ref="C49:C50"/>
    <mergeCell ref="D49:D50"/>
    <mergeCell ref="B17:B32"/>
    <mergeCell ref="C20:C22"/>
    <mergeCell ref="C24:C26"/>
    <mergeCell ref="C28:C30"/>
    <mergeCell ref="B33:B35"/>
    <mergeCell ref="B9:B12"/>
    <mergeCell ref="C9:C12"/>
    <mergeCell ref="D9:D12"/>
    <mergeCell ref="A13:H13"/>
    <mergeCell ref="D15:F15"/>
    <mergeCell ref="A1:H1"/>
    <mergeCell ref="D3:F3"/>
    <mergeCell ref="A7:A8"/>
    <mergeCell ref="B7:B8"/>
    <mergeCell ref="C7:C8"/>
  </mergeCells>
  <dataValidations count="2">
    <dataValidation type="list" allowBlank="1" showInputMessage="1" showErrorMessage="1" sqref="G5:G6 G8 G10 G18:G19 G21:G23 G25:G27 G29:G32 G34:G37 G40:G42 G44:G48 G51:G52" xr:uid="{00000000-0002-0000-0000-000000000000}">
      <formula1>"0,1"</formula1>
      <formula2>0</formula2>
    </dataValidation>
    <dataValidation type="list" allowBlank="1" showInputMessage="1" showErrorMessage="1" sqref="G43" xr:uid="{00000000-0002-0000-0000-000001000000}">
      <formula1>#REF!</formula1>
      <formula2>0</formula2>
    </dataValidation>
  </dataValidations>
  <pageMargins left="0.7" right="0.7" top="0.75" bottom="0.75"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
  <sheetViews>
    <sheetView zoomScale="90" zoomScaleNormal="90" workbookViewId="0">
      <pane ySplit="3" topLeftCell="A4" activePane="bottomLeft" state="frozen"/>
      <selection pane="bottomLeft" activeCell="G5" sqref="G5"/>
    </sheetView>
  </sheetViews>
  <sheetFormatPr defaultColWidth="8.7109375" defaultRowHeight="15.75" x14ac:dyDescent="0.25"/>
  <cols>
    <col min="1" max="1" width="8.5703125" style="23" customWidth="1"/>
    <col min="2" max="2" width="53.42578125" style="24" customWidth="1"/>
    <col min="3" max="3" width="55.28515625" style="25" customWidth="1"/>
    <col min="4" max="4" width="32.140625" style="25" customWidth="1"/>
    <col min="5" max="5" width="13.5703125" style="26" customWidth="1"/>
    <col min="6" max="6" width="17.42578125" style="25" customWidth="1"/>
    <col min="7" max="7" width="22.42578125" style="25" customWidth="1"/>
    <col min="8" max="8" width="56" style="3" customWidth="1"/>
    <col min="9" max="9" width="20" style="27" customWidth="1"/>
  </cols>
  <sheetData>
    <row r="1" spans="1:9" ht="67.5" customHeight="1" x14ac:dyDescent="0.25">
      <c r="A1" s="62" t="s">
        <v>222</v>
      </c>
      <c r="B1" s="62"/>
      <c r="C1" s="62"/>
      <c r="D1" s="62"/>
      <c r="E1" s="62"/>
      <c r="F1" s="62"/>
      <c r="G1" s="62"/>
      <c r="H1" s="62"/>
    </row>
    <row r="2" spans="1:9" ht="76.5" customHeight="1" x14ac:dyDescent="0.25">
      <c r="A2" s="4" t="s">
        <v>1</v>
      </c>
      <c r="B2" s="5" t="s">
        <v>2</v>
      </c>
      <c r="C2" s="5" t="s">
        <v>3</v>
      </c>
      <c r="D2" s="5" t="s">
        <v>4</v>
      </c>
      <c r="E2" s="5" t="s">
        <v>5</v>
      </c>
      <c r="F2" s="5" t="s">
        <v>6</v>
      </c>
      <c r="G2" s="5" t="s">
        <v>7</v>
      </c>
      <c r="H2" s="5" t="s">
        <v>8</v>
      </c>
    </row>
    <row r="3" spans="1:9" ht="33.75" customHeight="1" x14ac:dyDescent="0.25">
      <c r="A3" s="4"/>
      <c r="B3" s="5"/>
      <c r="C3" s="5"/>
      <c r="D3" s="67" t="s">
        <v>9</v>
      </c>
      <c r="E3" s="67"/>
      <c r="F3" s="67"/>
      <c r="G3" s="8">
        <f>E4*G4+E52*G52+E53*G53</f>
        <v>1</v>
      </c>
      <c r="H3" s="9" t="s">
        <v>223</v>
      </c>
    </row>
    <row r="4" spans="1:9" ht="132" customHeight="1" x14ac:dyDescent="0.25">
      <c r="A4" s="12" t="s">
        <v>55</v>
      </c>
      <c r="B4" s="9" t="s">
        <v>224</v>
      </c>
      <c r="C4" s="9" t="s">
        <v>12</v>
      </c>
      <c r="D4" s="9" t="s">
        <v>225</v>
      </c>
      <c r="E4" s="9">
        <v>0.9</v>
      </c>
      <c r="F4" s="28" t="s">
        <v>14</v>
      </c>
      <c r="G4" s="8">
        <f>E5*G5+E24*G24+E27*G27+E28*G28+E29*G29+E30*G30+E50*G50+E51*G51</f>
        <v>1</v>
      </c>
      <c r="H4" s="9" t="s">
        <v>226</v>
      </c>
    </row>
    <row r="5" spans="1:9" ht="83.25" customHeight="1" x14ac:dyDescent="0.25">
      <c r="A5" s="12" t="s">
        <v>16</v>
      </c>
      <c r="B5" s="65" t="s">
        <v>227</v>
      </c>
      <c r="C5" s="9" t="s">
        <v>228</v>
      </c>
      <c r="D5" s="9" t="s">
        <v>229</v>
      </c>
      <c r="E5" s="9">
        <v>0.05</v>
      </c>
      <c r="F5" s="28" t="s">
        <v>62</v>
      </c>
      <c r="G5" s="8">
        <f>E6*G6+E7*G7+E10*G10+E11*G11+E14*G14+E15*G15+E18*G18+E19*G19+E22*G22+E23*G23</f>
        <v>0.99999999999999989</v>
      </c>
      <c r="H5" s="9" t="s">
        <v>230</v>
      </c>
    </row>
    <row r="6" spans="1:9" ht="374.25" customHeight="1" x14ac:dyDescent="0.25">
      <c r="A6" s="10" t="s">
        <v>64</v>
      </c>
      <c r="B6" s="65"/>
      <c r="C6" s="9" t="s">
        <v>231</v>
      </c>
      <c r="D6" s="9" t="s">
        <v>232</v>
      </c>
      <c r="E6" s="9">
        <v>0.1</v>
      </c>
      <c r="F6" s="28" t="s">
        <v>67</v>
      </c>
      <c r="G6" s="19">
        <v>1</v>
      </c>
      <c r="H6" s="9" t="s">
        <v>233</v>
      </c>
    </row>
    <row r="7" spans="1:9" ht="180.75" customHeight="1" x14ac:dyDescent="0.25">
      <c r="A7" s="10" t="s">
        <v>68</v>
      </c>
      <c r="B7" s="65"/>
      <c r="C7" s="65" t="s">
        <v>234</v>
      </c>
      <c r="D7" s="9" t="s">
        <v>235</v>
      </c>
      <c r="E7" s="9">
        <v>0.1</v>
      </c>
      <c r="F7" s="28" t="s">
        <v>236</v>
      </c>
      <c r="G7" s="8">
        <f>G8/G9</f>
        <v>1</v>
      </c>
      <c r="H7" s="9" t="s">
        <v>237</v>
      </c>
      <c r="I7" s="29"/>
    </row>
    <row r="8" spans="1:9" ht="47.25" x14ac:dyDescent="0.25">
      <c r="A8" s="10" t="s">
        <v>238</v>
      </c>
      <c r="B8" s="65"/>
      <c r="C8" s="65"/>
      <c r="D8" s="9" t="s">
        <v>239</v>
      </c>
      <c r="E8" s="9" t="s">
        <v>12</v>
      </c>
      <c r="F8" s="28" t="s">
        <v>240</v>
      </c>
      <c r="G8" s="21">
        <v>1</v>
      </c>
      <c r="H8" s="9" t="s">
        <v>241</v>
      </c>
    </row>
    <row r="9" spans="1:9" ht="36.75" customHeight="1" x14ac:dyDescent="0.25">
      <c r="A9" s="10" t="s">
        <v>242</v>
      </c>
      <c r="B9" s="65"/>
      <c r="C9" s="65"/>
      <c r="D9" s="9" t="s">
        <v>243</v>
      </c>
      <c r="E9" s="9" t="s">
        <v>12</v>
      </c>
      <c r="F9" s="28" t="s">
        <v>244</v>
      </c>
      <c r="G9" s="21">
        <v>1</v>
      </c>
      <c r="H9" s="9" t="s">
        <v>245</v>
      </c>
    </row>
    <row r="10" spans="1:9" ht="148.5" customHeight="1" x14ac:dyDescent="0.25">
      <c r="A10" s="10" t="s">
        <v>72</v>
      </c>
      <c r="B10" s="65"/>
      <c r="C10" s="9" t="s">
        <v>246</v>
      </c>
      <c r="D10" s="9" t="s">
        <v>70</v>
      </c>
      <c r="E10" s="9">
        <v>0.1</v>
      </c>
      <c r="F10" s="28" t="s">
        <v>71</v>
      </c>
      <c r="G10" s="19">
        <v>1</v>
      </c>
      <c r="H10" s="9" t="s">
        <v>174</v>
      </c>
    </row>
    <row r="11" spans="1:9" ht="194.25" customHeight="1" x14ac:dyDescent="0.25">
      <c r="A11" s="10" t="s">
        <v>85</v>
      </c>
      <c r="B11" s="65"/>
      <c r="C11" s="65" t="s">
        <v>73</v>
      </c>
      <c r="D11" s="9" t="s">
        <v>247</v>
      </c>
      <c r="E11" s="9">
        <v>0.1</v>
      </c>
      <c r="F11" s="28" t="s">
        <v>75</v>
      </c>
      <c r="G11" s="8">
        <f>IF(OR(G12=0,G13=0),0,E12*G12+E13*G13)</f>
        <v>1</v>
      </c>
      <c r="H11" s="9" t="s">
        <v>248</v>
      </c>
    </row>
    <row r="12" spans="1:9" ht="102" customHeight="1" x14ac:dyDescent="0.25">
      <c r="A12" s="10" t="s">
        <v>249</v>
      </c>
      <c r="B12" s="65"/>
      <c r="C12" s="65"/>
      <c r="D12" s="9" t="s">
        <v>78</v>
      </c>
      <c r="E12" s="9">
        <v>0.5</v>
      </c>
      <c r="F12" s="30" t="s">
        <v>79</v>
      </c>
      <c r="G12" s="19">
        <v>1</v>
      </c>
      <c r="H12" s="9" t="s">
        <v>119</v>
      </c>
    </row>
    <row r="13" spans="1:9" ht="399" customHeight="1" x14ac:dyDescent="0.25">
      <c r="A13" s="10" t="s">
        <v>250</v>
      </c>
      <c r="B13" s="65"/>
      <c r="C13" s="65"/>
      <c r="D13" s="9" t="s">
        <v>251</v>
      </c>
      <c r="E13" s="9">
        <v>0.5</v>
      </c>
      <c r="F13" s="30" t="s">
        <v>83</v>
      </c>
      <c r="G13" s="19">
        <v>1</v>
      </c>
      <c r="H13" s="9" t="s">
        <v>252</v>
      </c>
    </row>
    <row r="14" spans="1:9" ht="111" customHeight="1" x14ac:dyDescent="0.25">
      <c r="A14" s="10" t="s">
        <v>90</v>
      </c>
      <c r="B14" s="65"/>
      <c r="C14" s="9" t="s">
        <v>86</v>
      </c>
      <c r="D14" s="9" t="s">
        <v>253</v>
      </c>
      <c r="E14" s="9">
        <v>0.1</v>
      </c>
      <c r="F14" s="31" t="s">
        <v>88</v>
      </c>
      <c r="G14" s="19">
        <v>1</v>
      </c>
      <c r="H14" s="9" t="s">
        <v>27</v>
      </c>
    </row>
    <row r="15" spans="1:9" ht="191.25" customHeight="1" x14ac:dyDescent="0.25">
      <c r="A15" s="10" t="s">
        <v>102</v>
      </c>
      <c r="B15" s="65"/>
      <c r="C15" s="65" t="s">
        <v>254</v>
      </c>
      <c r="D15" s="9" t="s">
        <v>255</v>
      </c>
      <c r="E15" s="9">
        <v>0.1</v>
      </c>
      <c r="F15" s="28" t="s">
        <v>93</v>
      </c>
      <c r="G15" s="8">
        <f>IF(OR(G16=0,G17=0),0,E16*G16+E17*G17)</f>
        <v>1</v>
      </c>
      <c r="H15" s="9" t="s">
        <v>256</v>
      </c>
    </row>
    <row r="16" spans="1:9" ht="307.5" customHeight="1" x14ac:dyDescent="0.25">
      <c r="A16" s="10" t="s">
        <v>257</v>
      </c>
      <c r="B16" s="65"/>
      <c r="C16" s="65"/>
      <c r="D16" s="9" t="s">
        <v>96</v>
      </c>
      <c r="E16" s="9">
        <v>0.5</v>
      </c>
      <c r="F16" s="28" t="s">
        <v>97</v>
      </c>
      <c r="G16" s="19">
        <v>1</v>
      </c>
      <c r="H16" s="9" t="s">
        <v>98</v>
      </c>
    </row>
    <row r="17" spans="1:8" ht="178.5" customHeight="1" x14ac:dyDescent="0.25">
      <c r="A17" s="10" t="s">
        <v>258</v>
      </c>
      <c r="B17" s="65"/>
      <c r="C17" s="65"/>
      <c r="D17" s="9" t="s">
        <v>259</v>
      </c>
      <c r="E17" s="9">
        <v>0.5</v>
      </c>
      <c r="F17" s="28" t="s">
        <v>101</v>
      </c>
      <c r="G17" s="19">
        <v>1</v>
      </c>
      <c r="H17" s="9" t="s">
        <v>80</v>
      </c>
    </row>
    <row r="18" spans="1:8" ht="126.75" customHeight="1" x14ac:dyDescent="0.25">
      <c r="A18" s="10" t="s">
        <v>107</v>
      </c>
      <c r="B18" s="65"/>
      <c r="C18" s="9" t="s">
        <v>103</v>
      </c>
      <c r="D18" s="9" t="s">
        <v>104</v>
      </c>
      <c r="E18" s="9">
        <v>0.1</v>
      </c>
      <c r="F18" s="28" t="s">
        <v>105</v>
      </c>
      <c r="G18" s="19">
        <v>1</v>
      </c>
      <c r="H18" s="9" t="s">
        <v>260</v>
      </c>
    </row>
    <row r="19" spans="1:8" ht="206.25" customHeight="1" x14ac:dyDescent="0.25">
      <c r="A19" s="10" t="s">
        <v>120</v>
      </c>
      <c r="B19" s="65"/>
      <c r="C19" s="65" t="s">
        <v>261</v>
      </c>
      <c r="D19" s="9" t="s">
        <v>109</v>
      </c>
      <c r="E19" s="9">
        <v>0.1</v>
      </c>
      <c r="F19" s="28" t="s">
        <v>110</v>
      </c>
      <c r="G19" s="8">
        <f>IF(OR(G20=0,G21=0),0,E20*G20+E21*G21)</f>
        <v>1</v>
      </c>
      <c r="H19" s="9" t="s">
        <v>262</v>
      </c>
    </row>
    <row r="20" spans="1:8" ht="334.5" customHeight="1" x14ac:dyDescent="0.25">
      <c r="A20" s="10" t="s">
        <v>263</v>
      </c>
      <c r="B20" s="65"/>
      <c r="C20" s="65"/>
      <c r="D20" s="9" t="s">
        <v>264</v>
      </c>
      <c r="E20" s="9">
        <v>0.5</v>
      </c>
      <c r="F20" s="28" t="s">
        <v>114</v>
      </c>
      <c r="G20" s="19">
        <v>1</v>
      </c>
      <c r="H20" s="9" t="s">
        <v>265</v>
      </c>
    </row>
    <row r="21" spans="1:8" ht="175.5" customHeight="1" x14ac:dyDescent="0.25">
      <c r="A21" s="10" t="s">
        <v>266</v>
      </c>
      <c r="B21" s="65"/>
      <c r="C21" s="65"/>
      <c r="D21" s="9" t="s">
        <v>117</v>
      </c>
      <c r="E21" s="9">
        <v>0.5</v>
      </c>
      <c r="F21" s="28" t="s">
        <v>118</v>
      </c>
      <c r="G21" s="19">
        <v>1</v>
      </c>
      <c r="H21" s="9" t="s">
        <v>80</v>
      </c>
    </row>
    <row r="22" spans="1:8" ht="303" customHeight="1" x14ac:dyDescent="0.25">
      <c r="A22" s="10" t="s">
        <v>124</v>
      </c>
      <c r="B22" s="65"/>
      <c r="C22" s="9" t="s">
        <v>267</v>
      </c>
      <c r="D22" s="9" t="s">
        <v>268</v>
      </c>
      <c r="E22" s="9">
        <v>0.1</v>
      </c>
      <c r="F22" s="28" t="s">
        <v>123</v>
      </c>
      <c r="G22" s="19">
        <v>1</v>
      </c>
      <c r="H22" s="9" t="s">
        <v>269</v>
      </c>
    </row>
    <row r="23" spans="1:8" ht="128.25" customHeight="1" x14ac:dyDescent="0.25">
      <c r="A23" s="10" t="s">
        <v>270</v>
      </c>
      <c r="B23" s="65"/>
      <c r="C23" s="9" t="s">
        <v>271</v>
      </c>
      <c r="D23" s="9" t="s">
        <v>126</v>
      </c>
      <c r="E23" s="9">
        <v>0.1</v>
      </c>
      <c r="F23" s="28" t="s">
        <v>127</v>
      </c>
      <c r="G23" s="19">
        <v>1</v>
      </c>
      <c r="H23" s="9" t="s">
        <v>174</v>
      </c>
    </row>
    <row r="24" spans="1:8" ht="67.5" customHeight="1" x14ac:dyDescent="0.25">
      <c r="A24" s="10" t="s">
        <v>22</v>
      </c>
      <c r="B24" s="65" t="s">
        <v>272</v>
      </c>
      <c r="C24" s="9" t="s">
        <v>273</v>
      </c>
      <c r="D24" s="9" t="s">
        <v>130</v>
      </c>
      <c r="E24" s="9">
        <v>0.01</v>
      </c>
      <c r="F24" s="28" t="s">
        <v>131</v>
      </c>
      <c r="G24" s="8">
        <f>E25*G25+E26*G26</f>
        <v>1</v>
      </c>
      <c r="H24" s="9" t="s">
        <v>132</v>
      </c>
    </row>
    <row r="25" spans="1:8" ht="146.25" customHeight="1" x14ac:dyDescent="0.25">
      <c r="A25" s="20" t="s">
        <v>133</v>
      </c>
      <c r="B25" s="65"/>
      <c r="C25" s="9" t="s">
        <v>274</v>
      </c>
      <c r="D25" s="9" t="s">
        <v>135</v>
      </c>
      <c r="E25" s="9">
        <v>0.5</v>
      </c>
      <c r="F25" s="28" t="s">
        <v>136</v>
      </c>
      <c r="G25" s="19">
        <v>1</v>
      </c>
      <c r="H25" s="9" t="s">
        <v>174</v>
      </c>
    </row>
    <row r="26" spans="1:8" ht="94.5" customHeight="1" x14ac:dyDescent="0.25">
      <c r="A26" s="20" t="s">
        <v>137</v>
      </c>
      <c r="B26" s="65"/>
      <c r="C26" s="9" t="s">
        <v>275</v>
      </c>
      <c r="D26" s="9" t="s">
        <v>276</v>
      </c>
      <c r="E26" s="9">
        <v>0.5</v>
      </c>
      <c r="F26" s="28" t="s">
        <v>140</v>
      </c>
      <c r="G26" s="19">
        <v>1</v>
      </c>
      <c r="H26" s="9" t="s">
        <v>174</v>
      </c>
    </row>
    <row r="27" spans="1:8" ht="195.75" customHeight="1" x14ac:dyDescent="0.25">
      <c r="A27" s="20" t="s">
        <v>28</v>
      </c>
      <c r="B27" s="9" t="s">
        <v>277</v>
      </c>
      <c r="C27" s="9" t="s">
        <v>278</v>
      </c>
      <c r="D27" s="9" t="s">
        <v>144</v>
      </c>
      <c r="E27" s="9">
        <v>0.01</v>
      </c>
      <c r="F27" s="28" t="s">
        <v>145</v>
      </c>
      <c r="G27" s="19">
        <v>1</v>
      </c>
      <c r="H27" s="9" t="s">
        <v>21</v>
      </c>
    </row>
    <row r="28" spans="1:8" ht="223.5" customHeight="1" x14ac:dyDescent="0.25">
      <c r="A28" s="12" t="s">
        <v>146</v>
      </c>
      <c r="B28" s="9" t="s">
        <v>279</v>
      </c>
      <c r="C28" s="9" t="s">
        <v>280</v>
      </c>
      <c r="D28" s="9" t="s">
        <v>281</v>
      </c>
      <c r="E28" s="9">
        <v>0.01</v>
      </c>
      <c r="F28" s="28" t="s">
        <v>282</v>
      </c>
      <c r="G28" s="19">
        <v>1</v>
      </c>
      <c r="H28" s="9" t="s">
        <v>21</v>
      </c>
    </row>
    <row r="29" spans="1:8" ht="365.25" customHeight="1" x14ac:dyDescent="0.25">
      <c r="A29" s="12" t="s">
        <v>152</v>
      </c>
      <c r="B29" s="9" t="s">
        <v>147</v>
      </c>
      <c r="C29" s="9" t="s">
        <v>283</v>
      </c>
      <c r="D29" s="9" t="s">
        <v>149</v>
      </c>
      <c r="E29" s="9">
        <v>0.25</v>
      </c>
      <c r="F29" s="28" t="s">
        <v>150</v>
      </c>
      <c r="G29" s="19">
        <v>1</v>
      </c>
      <c r="H29" s="9" t="s">
        <v>284</v>
      </c>
    </row>
    <row r="30" spans="1:8" ht="99.75" customHeight="1" x14ac:dyDescent="0.25">
      <c r="A30" s="10" t="s">
        <v>285</v>
      </c>
      <c r="B30" s="65" t="s">
        <v>153</v>
      </c>
      <c r="C30" s="9" t="s">
        <v>286</v>
      </c>
      <c r="D30" s="9" t="s">
        <v>155</v>
      </c>
      <c r="E30" s="9">
        <v>0.65</v>
      </c>
      <c r="F30" s="28" t="s">
        <v>156</v>
      </c>
      <c r="G30" s="8">
        <f>E31*G31+E34*G34+E35*G35+E36*G36+E37*G37+E38*G38+E39*G39+E40*G40+E41*G41+E42*G42+E47*G47+E49*G49</f>
        <v>1</v>
      </c>
      <c r="H30" s="9" t="s">
        <v>287</v>
      </c>
    </row>
    <row r="31" spans="1:8" ht="192" customHeight="1" x14ac:dyDescent="0.25">
      <c r="A31" s="10" t="s">
        <v>288</v>
      </c>
      <c r="B31" s="65"/>
      <c r="C31" s="65" t="s">
        <v>289</v>
      </c>
      <c r="D31" s="9" t="s">
        <v>160</v>
      </c>
      <c r="E31" s="9">
        <v>0.01</v>
      </c>
      <c r="F31" s="28" t="s">
        <v>161</v>
      </c>
      <c r="G31" s="8">
        <f>IF(OR(G32=0,G33=0),0,E32*G32+E33*G33)</f>
        <v>1</v>
      </c>
      <c r="H31" s="9" t="s">
        <v>290</v>
      </c>
    </row>
    <row r="32" spans="1:8" ht="352.5" customHeight="1" x14ac:dyDescent="0.25">
      <c r="A32" s="10" t="s">
        <v>291</v>
      </c>
      <c r="B32" s="65"/>
      <c r="C32" s="65"/>
      <c r="D32" s="9" t="s">
        <v>292</v>
      </c>
      <c r="E32" s="9">
        <v>0.5</v>
      </c>
      <c r="F32" s="28" t="s">
        <v>165</v>
      </c>
      <c r="G32" s="19">
        <v>1</v>
      </c>
      <c r="H32" s="9" t="s">
        <v>293</v>
      </c>
    </row>
    <row r="33" spans="1:8" ht="159.75" customHeight="1" x14ac:dyDescent="0.25">
      <c r="A33" s="10" t="s">
        <v>294</v>
      </c>
      <c r="B33" s="65"/>
      <c r="C33" s="65"/>
      <c r="D33" s="9" t="s">
        <v>295</v>
      </c>
      <c r="E33" s="9">
        <v>0.5</v>
      </c>
      <c r="F33" s="28" t="s">
        <v>169</v>
      </c>
      <c r="G33" s="19">
        <v>1</v>
      </c>
      <c r="H33" s="9" t="s">
        <v>80</v>
      </c>
    </row>
    <row r="34" spans="1:8" ht="301.5" customHeight="1" x14ac:dyDescent="0.25">
      <c r="A34" s="10" t="s">
        <v>296</v>
      </c>
      <c r="B34" s="65"/>
      <c r="C34" s="9" t="s">
        <v>297</v>
      </c>
      <c r="D34" s="9" t="s">
        <v>172</v>
      </c>
      <c r="E34" s="9">
        <v>0.05</v>
      </c>
      <c r="F34" s="28" t="s">
        <v>173</v>
      </c>
      <c r="G34" s="19">
        <v>1</v>
      </c>
      <c r="H34" s="9" t="s">
        <v>298</v>
      </c>
    </row>
    <row r="35" spans="1:8" ht="365.25" customHeight="1" x14ac:dyDescent="0.25">
      <c r="A35" s="10" t="s">
        <v>299</v>
      </c>
      <c r="B35" s="65"/>
      <c r="C35" s="9" t="s">
        <v>300</v>
      </c>
      <c r="D35" s="9" t="s">
        <v>301</v>
      </c>
      <c r="E35" s="9">
        <v>0.05</v>
      </c>
      <c r="F35" s="28" t="s">
        <v>302</v>
      </c>
      <c r="G35" s="19">
        <v>1</v>
      </c>
      <c r="H35" s="9" t="s">
        <v>303</v>
      </c>
    </row>
    <row r="36" spans="1:8" ht="348.75" customHeight="1" x14ac:dyDescent="0.25">
      <c r="A36" s="10" t="s">
        <v>304</v>
      </c>
      <c r="B36" s="65"/>
      <c r="C36" s="9" t="s">
        <v>305</v>
      </c>
      <c r="D36" s="9" t="s">
        <v>306</v>
      </c>
      <c r="E36" s="9">
        <v>0.01</v>
      </c>
      <c r="F36" s="28" t="s">
        <v>178</v>
      </c>
      <c r="G36" s="19">
        <v>1</v>
      </c>
      <c r="H36" s="9" t="s">
        <v>307</v>
      </c>
    </row>
    <row r="37" spans="1:8" ht="161.25" customHeight="1" x14ac:dyDescent="0.25">
      <c r="A37" s="10" t="s">
        <v>308</v>
      </c>
      <c r="B37" s="65"/>
      <c r="C37" s="9" t="s">
        <v>309</v>
      </c>
      <c r="D37" s="9" t="s">
        <v>182</v>
      </c>
      <c r="E37" s="9">
        <v>0.4</v>
      </c>
      <c r="F37" s="28" t="s">
        <v>183</v>
      </c>
      <c r="G37" s="19">
        <v>1</v>
      </c>
      <c r="H37" s="9" t="s">
        <v>310</v>
      </c>
    </row>
    <row r="38" spans="1:8" ht="145.5" customHeight="1" x14ac:dyDescent="0.25">
      <c r="A38" s="10" t="s">
        <v>311</v>
      </c>
      <c r="B38" s="65"/>
      <c r="C38" s="9" t="s">
        <v>312</v>
      </c>
      <c r="D38" s="9" t="s">
        <v>313</v>
      </c>
      <c r="E38" s="9">
        <v>0.01</v>
      </c>
      <c r="F38" s="28" t="s">
        <v>188</v>
      </c>
      <c r="G38" s="19">
        <v>1</v>
      </c>
      <c r="H38" s="9" t="s">
        <v>314</v>
      </c>
    </row>
    <row r="39" spans="1:8" ht="347.25" customHeight="1" x14ac:dyDescent="0.25">
      <c r="A39" s="10" t="s">
        <v>315</v>
      </c>
      <c r="B39" s="65"/>
      <c r="C39" s="9" t="s">
        <v>316</v>
      </c>
      <c r="D39" s="9" t="s">
        <v>192</v>
      </c>
      <c r="E39" s="9">
        <v>0.4</v>
      </c>
      <c r="F39" s="28" t="s">
        <v>193</v>
      </c>
      <c r="G39" s="19">
        <v>1</v>
      </c>
      <c r="H39" s="9" t="s">
        <v>317</v>
      </c>
    </row>
    <row r="40" spans="1:8" ht="114.75" customHeight="1" x14ac:dyDescent="0.25">
      <c r="A40" s="10" t="s">
        <v>318</v>
      </c>
      <c r="B40" s="65"/>
      <c r="C40" s="9" t="s">
        <v>319</v>
      </c>
      <c r="D40" s="9" t="s">
        <v>197</v>
      </c>
      <c r="E40" s="9">
        <v>0.01</v>
      </c>
      <c r="F40" s="28" t="s">
        <v>198</v>
      </c>
      <c r="G40" s="19">
        <v>1</v>
      </c>
      <c r="H40" s="9" t="s">
        <v>320</v>
      </c>
    </row>
    <row r="41" spans="1:8" ht="85.5" customHeight="1" x14ac:dyDescent="0.25">
      <c r="A41" s="10" t="s">
        <v>321</v>
      </c>
      <c r="B41" s="65"/>
      <c r="C41" s="9" t="s">
        <v>322</v>
      </c>
      <c r="D41" s="9" t="s">
        <v>323</v>
      </c>
      <c r="E41" s="9">
        <v>0.01</v>
      </c>
      <c r="F41" s="28" t="s">
        <v>203</v>
      </c>
      <c r="G41" s="19">
        <v>1</v>
      </c>
      <c r="H41" s="9" t="s">
        <v>141</v>
      </c>
    </row>
    <row r="42" spans="1:8" ht="48" customHeight="1" x14ac:dyDescent="0.25">
      <c r="A42" s="10" t="s">
        <v>324</v>
      </c>
      <c r="B42" s="65"/>
      <c r="C42" s="65" t="s">
        <v>325</v>
      </c>
      <c r="D42" s="9" t="s">
        <v>326</v>
      </c>
      <c r="E42" s="9">
        <v>0.03</v>
      </c>
      <c r="F42" s="28" t="s">
        <v>327</v>
      </c>
      <c r="G42" s="8">
        <f>E43*G43+E44*G44</f>
        <v>1</v>
      </c>
      <c r="H42" s="9" t="s">
        <v>328</v>
      </c>
    </row>
    <row r="43" spans="1:8" ht="94.5" customHeight="1" x14ac:dyDescent="0.25">
      <c r="A43" s="10" t="s">
        <v>329</v>
      </c>
      <c r="B43" s="65"/>
      <c r="C43" s="65"/>
      <c r="D43" s="9" t="s">
        <v>330</v>
      </c>
      <c r="E43" s="9">
        <v>0.5</v>
      </c>
      <c r="F43" s="28" t="s">
        <v>331</v>
      </c>
      <c r="G43" s="19">
        <v>1</v>
      </c>
      <c r="H43" s="9" t="s">
        <v>332</v>
      </c>
    </row>
    <row r="44" spans="1:8" ht="309" customHeight="1" x14ac:dyDescent="0.25">
      <c r="A44" s="10" t="s">
        <v>333</v>
      </c>
      <c r="B44" s="65"/>
      <c r="C44" s="65"/>
      <c r="D44" s="9" t="s">
        <v>334</v>
      </c>
      <c r="E44" s="9">
        <v>0.5</v>
      </c>
      <c r="F44" s="28" t="s">
        <v>335</v>
      </c>
      <c r="G44" s="8">
        <f>IF(G45&lt;G46,0,1)</f>
        <v>1</v>
      </c>
      <c r="H44" s="9" t="s">
        <v>336</v>
      </c>
    </row>
    <row r="45" spans="1:8" ht="35.25" customHeight="1" x14ac:dyDescent="0.25">
      <c r="A45" s="10" t="s">
        <v>337</v>
      </c>
      <c r="B45" s="65"/>
      <c r="C45" s="65"/>
      <c r="D45" s="9" t="s">
        <v>338</v>
      </c>
      <c r="E45" s="9" t="s">
        <v>12</v>
      </c>
      <c r="F45" s="28" t="s">
        <v>339</v>
      </c>
      <c r="G45" s="21">
        <v>1</v>
      </c>
      <c r="H45" s="9" t="s">
        <v>340</v>
      </c>
    </row>
    <row r="46" spans="1:8" ht="33.75" customHeight="1" x14ac:dyDescent="0.25">
      <c r="A46" s="10" t="s">
        <v>341</v>
      </c>
      <c r="B46" s="65"/>
      <c r="C46" s="65"/>
      <c r="D46" s="9" t="s">
        <v>342</v>
      </c>
      <c r="E46" s="9" t="s">
        <v>12</v>
      </c>
      <c r="F46" s="28" t="s">
        <v>343</v>
      </c>
      <c r="G46" s="21">
        <v>1</v>
      </c>
      <c r="H46" s="9" t="s">
        <v>344</v>
      </c>
    </row>
    <row r="47" spans="1:8" ht="270.75" customHeight="1" x14ac:dyDescent="0.25">
      <c r="A47" s="10" t="s">
        <v>345</v>
      </c>
      <c r="B47" s="65"/>
      <c r="C47" s="65" t="s">
        <v>346</v>
      </c>
      <c r="D47" s="65" t="s">
        <v>206</v>
      </c>
      <c r="E47" s="9">
        <v>0.01</v>
      </c>
      <c r="F47" s="28" t="s">
        <v>207</v>
      </c>
      <c r="G47" s="8">
        <f>G48/100</f>
        <v>1</v>
      </c>
      <c r="H47" s="9" t="s">
        <v>347</v>
      </c>
    </row>
    <row r="48" spans="1:8" ht="54" customHeight="1" x14ac:dyDescent="0.25">
      <c r="A48" s="10" t="s">
        <v>348</v>
      </c>
      <c r="B48" s="65"/>
      <c r="C48" s="65"/>
      <c r="D48" s="65"/>
      <c r="E48" s="9" t="s">
        <v>12</v>
      </c>
      <c r="F48" s="9" t="s">
        <v>210</v>
      </c>
      <c r="G48" s="21">
        <v>100</v>
      </c>
      <c r="H48" s="9" t="s">
        <v>211</v>
      </c>
    </row>
    <row r="49" spans="1:8" ht="255.75" customHeight="1" x14ac:dyDescent="0.25">
      <c r="A49" s="10" t="s">
        <v>349</v>
      </c>
      <c r="B49" s="65"/>
      <c r="C49" s="9" t="s">
        <v>213</v>
      </c>
      <c r="D49" s="32" t="s">
        <v>214</v>
      </c>
      <c r="E49" s="32">
        <v>0.01</v>
      </c>
      <c r="F49" s="30" t="s">
        <v>215</v>
      </c>
      <c r="G49" s="19">
        <v>1</v>
      </c>
      <c r="H49" s="9" t="s">
        <v>350</v>
      </c>
    </row>
    <row r="50" spans="1:8" ht="305.25" customHeight="1" x14ac:dyDescent="0.25">
      <c r="A50" s="20" t="s">
        <v>351</v>
      </c>
      <c r="B50" s="22" t="s">
        <v>352</v>
      </c>
      <c r="C50" s="9" t="s">
        <v>353</v>
      </c>
      <c r="D50" s="9" t="s">
        <v>354</v>
      </c>
      <c r="E50" s="28">
        <v>0.01</v>
      </c>
      <c r="F50" s="28" t="s">
        <v>355</v>
      </c>
      <c r="G50" s="19">
        <v>1</v>
      </c>
      <c r="H50" s="9" t="s">
        <v>21</v>
      </c>
    </row>
    <row r="51" spans="1:8" ht="208.5" customHeight="1" x14ac:dyDescent="0.25">
      <c r="A51" s="33" t="s">
        <v>356</v>
      </c>
      <c r="B51" s="34" t="s">
        <v>357</v>
      </c>
      <c r="C51" s="35" t="s">
        <v>358</v>
      </c>
      <c r="D51" s="35" t="s">
        <v>359</v>
      </c>
      <c r="E51" s="36">
        <v>0.01</v>
      </c>
      <c r="F51" s="28" t="s">
        <v>360</v>
      </c>
      <c r="G51" s="19">
        <v>1</v>
      </c>
      <c r="H51" s="9" t="s">
        <v>174</v>
      </c>
    </row>
    <row r="52" spans="1:8" ht="381" customHeight="1" x14ac:dyDescent="0.25">
      <c r="A52" s="33" t="s">
        <v>217</v>
      </c>
      <c r="B52" s="34" t="s">
        <v>361</v>
      </c>
      <c r="C52" s="14" t="s">
        <v>362</v>
      </c>
      <c r="D52" s="14" t="s">
        <v>220</v>
      </c>
      <c r="E52" s="9">
        <v>0.05</v>
      </c>
      <c r="F52" s="28" t="s">
        <v>221</v>
      </c>
      <c r="G52" s="19">
        <v>1</v>
      </c>
      <c r="H52" s="9" t="s">
        <v>21</v>
      </c>
    </row>
    <row r="53" spans="1:8" ht="66" customHeight="1" x14ac:dyDescent="0.25">
      <c r="A53" s="37" t="s">
        <v>363</v>
      </c>
      <c r="B53" s="15" t="s">
        <v>364</v>
      </c>
      <c r="C53" s="15" t="s">
        <v>365</v>
      </c>
      <c r="D53" s="15" t="s">
        <v>366</v>
      </c>
      <c r="E53" s="15">
        <v>0.05</v>
      </c>
      <c r="F53" s="15" t="s">
        <v>367</v>
      </c>
      <c r="G53" s="19">
        <v>1</v>
      </c>
      <c r="H53" s="9" t="s">
        <v>21</v>
      </c>
    </row>
  </sheetData>
  <sheetProtection sheet="1" sort="0" autoFilter="0"/>
  <autoFilter ref="A2:H53" xr:uid="{00000000-0009-0000-0000-000001000000}"/>
  <mergeCells count="13">
    <mergeCell ref="D47:D48"/>
    <mergeCell ref="B24:B26"/>
    <mergeCell ref="B30:B49"/>
    <mergeCell ref="C31:C33"/>
    <mergeCell ref="C42:C46"/>
    <mergeCell ref="C47:C48"/>
    <mergeCell ref="A1:H1"/>
    <mergeCell ref="D3:F3"/>
    <mergeCell ref="B5:B23"/>
    <mergeCell ref="C7:C9"/>
    <mergeCell ref="C11:C13"/>
    <mergeCell ref="C15:C17"/>
    <mergeCell ref="C19:C21"/>
  </mergeCells>
  <dataValidations count="1">
    <dataValidation type="list" allowBlank="1" showInputMessage="1" showErrorMessage="1" sqref="G6 G10 G12:G14 G16:G18 G43 G20:G23 G25:G29 G32:G41 G49:G53" xr:uid="{00000000-0002-0000-0100-000000000000}">
      <formula1>"0,1"</formula1>
      <formula2>0</formula2>
    </dataValidation>
  </dataValidation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5"/>
  <sheetViews>
    <sheetView zoomScale="90" zoomScaleNormal="90" workbookViewId="0">
      <pane ySplit="3" topLeftCell="A4" activePane="bottomLeft" state="frozen"/>
      <selection pane="bottomLeft" activeCell="A4" sqref="A4"/>
    </sheetView>
  </sheetViews>
  <sheetFormatPr defaultColWidth="8.7109375" defaultRowHeight="15.75" x14ac:dyDescent="0.25"/>
  <cols>
    <col min="1" max="1" width="8.5703125" style="23" customWidth="1"/>
    <col min="2" max="2" width="53.42578125" style="24" customWidth="1"/>
    <col min="3" max="3" width="55.28515625" style="25" customWidth="1"/>
    <col min="4" max="4" width="32.140625" style="25" customWidth="1"/>
    <col min="5" max="5" width="13.5703125" style="26" customWidth="1"/>
    <col min="6" max="6" width="17.42578125" style="25" customWidth="1"/>
    <col min="7" max="7" width="22.42578125" style="25" customWidth="1"/>
    <col min="8" max="8" width="56" style="3" customWidth="1"/>
    <col min="9" max="9" width="20" style="27" customWidth="1"/>
  </cols>
  <sheetData>
    <row r="1" spans="1:8" ht="67.5" customHeight="1" x14ac:dyDescent="0.25">
      <c r="A1" s="62" t="s">
        <v>368</v>
      </c>
      <c r="B1" s="62"/>
      <c r="C1" s="62"/>
      <c r="D1" s="62"/>
      <c r="E1" s="62"/>
      <c r="F1" s="62"/>
      <c r="G1" s="62"/>
      <c r="H1" s="62"/>
    </row>
    <row r="2" spans="1:8" ht="76.5" customHeight="1" x14ac:dyDescent="0.25">
      <c r="A2" s="4" t="s">
        <v>1</v>
      </c>
      <c r="B2" s="5" t="s">
        <v>2</v>
      </c>
      <c r="C2" s="5" t="s">
        <v>3</v>
      </c>
      <c r="D2" s="5" t="s">
        <v>4</v>
      </c>
      <c r="E2" s="5" t="s">
        <v>5</v>
      </c>
      <c r="F2" s="5" t="s">
        <v>6</v>
      </c>
      <c r="G2" s="5" t="s">
        <v>7</v>
      </c>
      <c r="H2" s="5" t="s">
        <v>8</v>
      </c>
    </row>
    <row r="3" spans="1:8" ht="33.75" customHeight="1" x14ac:dyDescent="0.25">
      <c r="A3" s="4"/>
      <c r="B3" s="5"/>
      <c r="C3" s="5"/>
      <c r="D3" s="67" t="s">
        <v>9</v>
      </c>
      <c r="E3" s="67"/>
      <c r="F3" s="67"/>
      <c r="G3" s="8">
        <f>E4*G4+E41*G41+E42*G42</f>
        <v>1</v>
      </c>
      <c r="H3" s="9" t="s">
        <v>369</v>
      </c>
    </row>
    <row r="4" spans="1:8" ht="131.25" customHeight="1" x14ac:dyDescent="0.25">
      <c r="A4" s="12" t="s">
        <v>55</v>
      </c>
      <c r="B4" s="9" t="s">
        <v>370</v>
      </c>
      <c r="C4" s="9" t="s">
        <v>371</v>
      </c>
      <c r="D4" s="9" t="s">
        <v>225</v>
      </c>
      <c r="E4" s="9">
        <v>0.9</v>
      </c>
      <c r="F4" s="28" t="s">
        <v>14</v>
      </c>
      <c r="G4" s="8">
        <f>E5*G5+E21*G21+E24*G24+E25*G25+E26*G26+E40*G40</f>
        <v>1</v>
      </c>
      <c r="H4" s="9" t="s">
        <v>372</v>
      </c>
    </row>
    <row r="5" spans="1:8" ht="81.75" customHeight="1" x14ac:dyDescent="0.25">
      <c r="A5" s="12" t="s">
        <v>16</v>
      </c>
      <c r="B5" s="65" t="s">
        <v>373</v>
      </c>
      <c r="C5" s="9" t="s">
        <v>374</v>
      </c>
      <c r="D5" s="22" t="s">
        <v>61</v>
      </c>
      <c r="E5" s="22">
        <v>0.05</v>
      </c>
      <c r="F5" s="28" t="s">
        <v>62</v>
      </c>
      <c r="G5" s="8">
        <f>E6*G6+E7*G7+E8*G8+E11*G11+E12*G12+E15*G15+E16*G16+E19*G19+E20*G20</f>
        <v>1</v>
      </c>
      <c r="H5" s="9" t="s">
        <v>375</v>
      </c>
    </row>
    <row r="6" spans="1:8" ht="129.75" customHeight="1" x14ac:dyDescent="0.25">
      <c r="A6" s="10" t="s">
        <v>64</v>
      </c>
      <c r="B6" s="65"/>
      <c r="C6" s="9" t="s">
        <v>65</v>
      </c>
      <c r="D6" s="9" t="s">
        <v>232</v>
      </c>
      <c r="E6" s="9">
        <v>0.1</v>
      </c>
      <c r="F6" s="28" t="s">
        <v>67</v>
      </c>
      <c r="G6" s="19">
        <v>1</v>
      </c>
      <c r="H6" s="9" t="s">
        <v>21</v>
      </c>
    </row>
    <row r="7" spans="1:8" ht="160.5" customHeight="1" x14ac:dyDescent="0.25">
      <c r="A7" s="10" t="s">
        <v>68</v>
      </c>
      <c r="B7" s="65"/>
      <c r="C7" s="9" t="s">
        <v>376</v>
      </c>
      <c r="D7" s="9" t="s">
        <v>70</v>
      </c>
      <c r="E7" s="9">
        <v>0.1</v>
      </c>
      <c r="F7" s="28" t="s">
        <v>71</v>
      </c>
      <c r="G7" s="19">
        <v>1</v>
      </c>
      <c r="H7" s="9" t="s">
        <v>174</v>
      </c>
    </row>
    <row r="8" spans="1:8" ht="192.75" customHeight="1" x14ac:dyDescent="0.25">
      <c r="A8" s="10" t="s">
        <v>72</v>
      </c>
      <c r="B8" s="65"/>
      <c r="C8" s="65" t="s">
        <v>377</v>
      </c>
      <c r="D8" s="9" t="s">
        <v>378</v>
      </c>
      <c r="E8" s="9">
        <v>0.1</v>
      </c>
      <c r="F8" s="28" t="s">
        <v>75</v>
      </c>
      <c r="G8" s="8">
        <f>IF(OR(G9=0,G10=0),0,E9*G9+E10*G10)</f>
        <v>1</v>
      </c>
      <c r="H8" s="9" t="s">
        <v>379</v>
      </c>
    </row>
    <row r="9" spans="1:8" ht="97.5" customHeight="1" x14ac:dyDescent="0.25">
      <c r="A9" s="10" t="s">
        <v>77</v>
      </c>
      <c r="B9" s="65"/>
      <c r="C9" s="65"/>
      <c r="D9" s="9" t="s">
        <v>78</v>
      </c>
      <c r="E9" s="9">
        <v>0.5</v>
      </c>
      <c r="F9" s="9" t="s">
        <v>79</v>
      </c>
      <c r="G9" s="19">
        <v>1</v>
      </c>
      <c r="H9" s="9" t="s">
        <v>380</v>
      </c>
    </row>
    <row r="10" spans="1:8" ht="398.25" customHeight="1" x14ac:dyDescent="0.25">
      <c r="A10" s="10" t="s">
        <v>81</v>
      </c>
      <c r="B10" s="65"/>
      <c r="C10" s="65"/>
      <c r="D10" s="9" t="s">
        <v>82</v>
      </c>
      <c r="E10" s="9">
        <v>0.5</v>
      </c>
      <c r="F10" s="9" t="s">
        <v>83</v>
      </c>
      <c r="G10" s="19">
        <v>1</v>
      </c>
      <c r="H10" s="9" t="s">
        <v>98</v>
      </c>
    </row>
    <row r="11" spans="1:8" ht="114.75" customHeight="1" x14ac:dyDescent="0.25">
      <c r="A11" s="10" t="s">
        <v>85</v>
      </c>
      <c r="B11" s="65"/>
      <c r="C11" s="9" t="s">
        <v>86</v>
      </c>
      <c r="D11" s="9" t="s">
        <v>87</v>
      </c>
      <c r="E11" s="9">
        <v>0.1</v>
      </c>
      <c r="F11" s="31" t="s">
        <v>88</v>
      </c>
      <c r="G11" s="19">
        <v>1</v>
      </c>
      <c r="H11" s="9" t="s">
        <v>21</v>
      </c>
    </row>
    <row r="12" spans="1:8" ht="193.5" customHeight="1" x14ac:dyDescent="0.25">
      <c r="A12" s="10" t="s">
        <v>90</v>
      </c>
      <c r="B12" s="65"/>
      <c r="C12" s="65" t="s">
        <v>381</v>
      </c>
      <c r="D12" s="9" t="s">
        <v>382</v>
      </c>
      <c r="E12" s="9">
        <v>0.1</v>
      </c>
      <c r="F12" s="28" t="s">
        <v>93</v>
      </c>
      <c r="G12" s="8">
        <f>IF(OR(G13=0,G14=0),0,E13*G13+E14*G14)</f>
        <v>1</v>
      </c>
      <c r="H12" s="9" t="s">
        <v>383</v>
      </c>
    </row>
    <row r="13" spans="1:8" ht="400.5" customHeight="1" x14ac:dyDescent="0.25">
      <c r="A13" s="10" t="s">
        <v>95</v>
      </c>
      <c r="B13" s="65"/>
      <c r="C13" s="65"/>
      <c r="D13" s="9" t="s">
        <v>384</v>
      </c>
      <c r="E13" s="9">
        <v>0.5</v>
      </c>
      <c r="F13" s="28" t="s">
        <v>97</v>
      </c>
      <c r="G13" s="19">
        <v>1</v>
      </c>
      <c r="H13" s="9" t="s">
        <v>385</v>
      </c>
    </row>
    <row r="14" spans="1:8" ht="180.75" customHeight="1" x14ac:dyDescent="0.25">
      <c r="A14" s="10" t="s">
        <v>99</v>
      </c>
      <c r="B14" s="65"/>
      <c r="C14" s="65"/>
      <c r="D14" s="9" t="s">
        <v>259</v>
      </c>
      <c r="E14" s="9">
        <v>0.5</v>
      </c>
      <c r="F14" s="28" t="s">
        <v>101</v>
      </c>
      <c r="G14" s="19">
        <v>1</v>
      </c>
      <c r="H14" s="9" t="s">
        <v>80</v>
      </c>
    </row>
    <row r="15" spans="1:8" ht="128.25" customHeight="1" x14ac:dyDescent="0.25">
      <c r="A15" s="10" t="s">
        <v>102</v>
      </c>
      <c r="B15" s="65"/>
      <c r="C15" s="9" t="s">
        <v>103</v>
      </c>
      <c r="D15" s="9" t="s">
        <v>104</v>
      </c>
      <c r="E15" s="9">
        <v>0.1</v>
      </c>
      <c r="F15" s="28" t="s">
        <v>105</v>
      </c>
      <c r="G15" s="19">
        <v>1</v>
      </c>
      <c r="H15" s="9" t="s">
        <v>386</v>
      </c>
    </row>
    <row r="16" spans="1:8" ht="209.25" customHeight="1" x14ac:dyDescent="0.25">
      <c r="A16" s="10" t="s">
        <v>107</v>
      </c>
      <c r="B16" s="65"/>
      <c r="C16" s="65" t="s">
        <v>387</v>
      </c>
      <c r="D16" s="9" t="s">
        <v>109</v>
      </c>
      <c r="E16" s="9">
        <v>0.1</v>
      </c>
      <c r="F16" s="28" t="s">
        <v>110</v>
      </c>
      <c r="G16" s="8">
        <f>IF(OR(G17=0,G18=0),0,E17*G17+E18*G18)</f>
        <v>1</v>
      </c>
      <c r="H16" s="9" t="s">
        <v>388</v>
      </c>
    </row>
    <row r="17" spans="1:8" ht="336.75" customHeight="1" x14ac:dyDescent="0.25">
      <c r="A17" s="10" t="s">
        <v>112</v>
      </c>
      <c r="B17" s="65"/>
      <c r="C17" s="65"/>
      <c r="D17" s="9" t="s">
        <v>113</v>
      </c>
      <c r="E17" s="9">
        <v>0.5</v>
      </c>
      <c r="F17" s="9" t="s">
        <v>114</v>
      </c>
      <c r="G17" s="19">
        <v>1</v>
      </c>
      <c r="H17" s="9" t="s">
        <v>115</v>
      </c>
    </row>
    <row r="18" spans="1:8" ht="174.75" customHeight="1" x14ac:dyDescent="0.25">
      <c r="A18" s="10" t="s">
        <v>116</v>
      </c>
      <c r="B18" s="65"/>
      <c r="C18" s="65"/>
      <c r="D18" s="9" t="s">
        <v>389</v>
      </c>
      <c r="E18" s="9">
        <v>0.5</v>
      </c>
      <c r="F18" s="9" t="s">
        <v>118</v>
      </c>
      <c r="G18" s="19">
        <v>1</v>
      </c>
      <c r="H18" s="9" t="s">
        <v>380</v>
      </c>
    </row>
    <row r="19" spans="1:8" ht="176.25" customHeight="1" x14ac:dyDescent="0.25">
      <c r="A19" s="10" t="s">
        <v>120</v>
      </c>
      <c r="B19" s="65"/>
      <c r="C19" s="9" t="s">
        <v>390</v>
      </c>
      <c r="D19" s="9" t="s">
        <v>122</v>
      </c>
      <c r="E19" s="9">
        <v>0.15</v>
      </c>
      <c r="F19" s="28" t="s">
        <v>123</v>
      </c>
      <c r="G19" s="19">
        <v>1</v>
      </c>
      <c r="H19" s="9" t="s">
        <v>21</v>
      </c>
    </row>
    <row r="20" spans="1:8" ht="129.75" customHeight="1" x14ac:dyDescent="0.25">
      <c r="A20" s="10" t="s">
        <v>124</v>
      </c>
      <c r="B20" s="65"/>
      <c r="C20" s="9" t="s">
        <v>271</v>
      </c>
      <c r="D20" s="9" t="s">
        <v>126</v>
      </c>
      <c r="E20" s="9">
        <v>0.15</v>
      </c>
      <c r="F20" s="28" t="s">
        <v>127</v>
      </c>
      <c r="G20" s="19">
        <v>1</v>
      </c>
      <c r="H20" s="9" t="s">
        <v>27</v>
      </c>
    </row>
    <row r="21" spans="1:8" ht="70.5" customHeight="1" x14ac:dyDescent="0.25">
      <c r="A21" s="10" t="s">
        <v>22</v>
      </c>
      <c r="B21" s="65" t="s">
        <v>272</v>
      </c>
      <c r="C21" s="9" t="s">
        <v>129</v>
      </c>
      <c r="D21" s="9" t="s">
        <v>130</v>
      </c>
      <c r="E21" s="9">
        <v>0.01</v>
      </c>
      <c r="F21" s="28" t="s">
        <v>131</v>
      </c>
      <c r="G21" s="8">
        <f>E22*G22+E23*G23</f>
        <v>1</v>
      </c>
      <c r="H21" s="9" t="s">
        <v>132</v>
      </c>
    </row>
    <row r="22" spans="1:8" ht="146.25" customHeight="1" x14ac:dyDescent="0.25">
      <c r="A22" s="20" t="s">
        <v>133</v>
      </c>
      <c r="B22" s="65"/>
      <c r="C22" s="9" t="s">
        <v>391</v>
      </c>
      <c r="D22" s="9" t="s">
        <v>135</v>
      </c>
      <c r="E22" s="9">
        <v>0.5</v>
      </c>
      <c r="F22" s="28" t="s">
        <v>136</v>
      </c>
      <c r="G22" s="19">
        <v>1</v>
      </c>
      <c r="H22" s="9" t="s">
        <v>174</v>
      </c>
    </row>
    <row r="23" spans="1:8" ht="96" customHeight="1" x14ac:dyDescent="0.25">
      <c r="A23" s="20" t="s">
        <v>137</v>
      </c>
      <c r="B23" s="65"/>
      <c r="C23" s="9" t="s">
        <v>275</v>
      </c>
      <c r="D23" s="9" t="s">
        <v>276</v>
      </c>
      <c r="E23" s="9">
        <v>0.5</v>
      </c>
      <c r="F23" s="28" t="s">
        <v>140</v>
      </c>
      <c r="G23" s="19">
        <v>1</v>
      </c>
      <c r="H23" s="9" t="s">
        <v>174</v>
      </c>
    </row>
    <row r="24" spans="1:8" ht="195" customHeight="1" x14ac:dyDescent="0.25">
      <c r="A24" s="20" t="s">
        <v>28</v>
      </c>
      <c r="B24" s="9" t="s">
        <v>392</v>
      </c>
      <c r="C24" s="9" t="s">
        <v>278</v>
      </c>
      <c r="D24" s="9" t="s">
        <v>144</v>
      </c>
      <c r="E24" s="9">
        <v>0.01</v>
      </c>
      <c r="F24" s="28" t="s">
        <v>145</v>
      </c>
      <c r="G24" s="19">
        <v>1</v>
      </c>
      <c r="H24" s="9" t="s">
        <v>21</v>
      </c>
    </row>
    <row r="25" spans="1:8" s="27" customFormat="1" ht="287.25" customHeight="1" x14ac:dyDescent="0.2">
      <c r="A25" s="12" t="s">
        <v>146</v>
      </c>
      <c r="B25" s="9" t="s">
        <v>147</v>
      </c>
      <c r="C25" s="9" t="s">
        <v>393</v>
      </c>
      <c r="D25" s="9" t="s">
        <v>149</v>
      </c>
      <c r="E25" s="9">
        <v>0.3</v>
      </c>
      <c r="F25" s="28" t="s">
        <v>150</v>
      </c>
      <c r="G25" s="19">
        <v>1</v>
      </c>
      <c r="H25" s="9" t="s">
        <v>394</v>
      </c>
    </row>
    <row r="26" spans="1:8" s="27" customFormat="1" ht="81" customHeight="1" x14ac:dyDescent="0.2">
      <c r="A26" s="10" t="s">
        <v>152</v>
      </c>
      <c r="B26" s="65" t="s">
        <v>395</v>
      </c>
      <c r="C26" s="9" t="s">
        <v>396</v>
      </c>
      <c r="D26" s="9" t="s">
        <v>155</v>
      </c>
      <c r="E26" s="9">
        <v>0.62</v>
      </c>
      <c r="F26" s="28" t="s">
        <v>156</v>
      </c>
      <c r="G26" s="8">
        <f>E27*G27+E30*G30+E31*G31+E32*G32+E33*G33+E34*G34+E35*G35+E36*G36+E37*G37+E39*G39</f>
        <v>1</v>
      </c>
      <c r="H26" s="9" t="s">
        <v>397</v>
      </c>
    </row>
    <row r="27" spans="1:8" s="27" customFormat="1" ht="190.5" customHeight="1" x14ac:dyDescent="0.2">
      <c r="A27" s="10" t="s">
        <v>158</v>
      </c>
      <c r="B27" s="65"/>
      <c r="C27" s="65" t="s">
        <v>398</v>
      </c>
      <c r="D27" s="9" t="s">
        <v>399</v>
      </c>
      <c r="E27" s="9">
        <v>0.01</v>
      </c>
      <c r="F27" s="28" t="s">
        <v>161</v>
      </c>
      <c r="G27" s="8">
        <f>IF(OR(G28=0,G29=0),0,E28*G28+E29*G29)</f>
        <v>1</v>
      </c>
      <c r="H27" s="9" t="s">
        <v>400</v>
      </c>
    </row>
    <row r="28" spans="1:8" s="27" customFormat="1" ht="353.25" customHeight="1" x14ac:dyDescent="0.2">
      <c r="A28" s="10" t="s">
        <v>163</v>
      </c>
      <c r="B28" s="65"/>
      <c r="C28" s="65"/>
      <c r="D28" s="9" t="s">
        <v>164</v>
      </c>
      <c r="E28" s="9">
        <v>0.5</v>
      </c>
      <c r="F28" s="28" t="s">
        <v>165</v>
      </c>
      <c r="G28" s="19">
        <v>1</v>
      </c>
      <c r="H28" s="9" t="s">
        <v>401</v>
      </c>
    </row>
    <row r="29" spans="1:8" s="27" customFormat="1" ht="180" customHeight="1" x14ac:dyDescent="0.2">
      <c r="A29" s="10" t="s">
        <v>167</v>
      </c>
      <c r="B29" s="65"/>
      <c r="C29" s="65"/>
      <c r="D29" s="9" t="s">
        <v>168</v>
      </c>
      <c r="E29" s="9">
        <v>0.5</v>
      </c>
      <c r="F29" s="28" t="s">
        <v>169</v>
      </c>
      <c r="G29" s="19">
        <v>1</v>
      </c>
      <c r="H29" s="9" t="s">
        <v>80</v>
      </c>
    </row>
    <row r="30" spans="1:8" s="27" customFormat="1" ht="175.5" customHeight="1" x14ac:dyDescent="0.2">
      <c r="A30" s="10" t="s">
        <v>170</v>
      </c>
      <c r="B30" s="65"/>
      <c r="C30" s="9" t="s">
        <v>402</v>
      </c>
      <c r="D30" s="9" t="s">
        <v>172</v>
      </c>
      <c r="E30" s="9">
        <v>0.05</v>
      </c>
      <c r="F30" s="28" t="s">
        <v>173</v>
      </c>
      <c r="G30" s="19">
        <v>1</v>
      </c>
      <c r="H30" s="9" t="s">
        <v>174</v>
      </c>
    </row>
    <row r="31" spans="1:8" s="27" customFormat="1" ht="253.5" customHeight="1" x14ac:dyDescent="0.2">
      <c r="A31" s="10" t="s">
        <v>175</v>
      </c>
      <c r="B31" s="65"/>
      <c r="C31" s="9" t="s">
        <v>403</v>
      </c>
      <c r="D31" s="9" t="s">
        <v>404</v>
      </c>
      <c r="E31" s="9">
        <v>0.05</v>
      </c>
      <c r="F31" s="28" t="s">
        <v>178</v>
      </c>
      <c r="G31" s="19">
        <v>1</v>
      </c>
      <c r="H31" s="9" t="s">
        <v>27</v>
      </c>
    </row>
    <row r="32" spans="1:8" s="27" customFormat="1" ht="115.5" customHeight="1" x14ac:dyDescent="0.2">
      <c r="A32" s="10" t="s">
        <v>180</v>
      </c>
      <c r="B32" s="65"/>
      <c r="C32" s="9" t="s">
        <v>405</v>
      </c>
      <c r="D32" s="9" t="s">
        <v>406</v>
      </c>
      <c r="E32" s="9">
        <v>0.4</v>
      </c>
      <c r="F32" s="28" t="s">
        <v>183</v>
      </c>
      <c r="G32" s="19">
        <v>1</v>
      </c>
      <c r="H32" s="9" t="s">
        <v>407</v>
      </c>
    </row>
    <row r="33" spans="1:8" s="27" customFormat="1" ht="145.5" customHeight="1" x14ac:dyDescent="0.2">
      <c r="A33" s="10" t="s">
        <v>185</v>
      </c>
      <c r="B33" s="65"/>
      <c r="C33" s="9" t="s">
        <v>408</v>
      </c>
      <c r="D33" s="9" t="s">
        <v>313</v>
      </c>
      <c r="E33" s="9">
        <v>0.02</v>
      </c>
      <c r="F33" s="28" t="s">
        <v>188</v>
      </c>
      <c r="G33" s="19">
        <v>1</v>
      </c>
      <c r="H33" s="9" t="s">
        <v>409</v>
      </c>
    </row>
    <row r="34" spans="1:8" s="27" customFormat="1" ht="117" customHeight="1" x14ac:dyDescent="0.2">
      <c r="A34" s="10" t="s">
        <v>190</v>
      </c>
      <c r="B34" s="65"/>
      <c r="C34" s="9" t="s">
        <v>410</v>
      </c>
      <c r="D34" s="9" t="s">
        <v>192</v>
      </c>
      <c r="E34" s="9">
        <v>0.4</v>
      </c>
      <c r="F34" s="28" t="s">
        <v>193</v>
      </c>
      <c r="G34" s="19">
        <v>1</v>
      </c>
      <c r="H34" s="9" t="s">
        <v>411</v>
      </c>
    </row>
    <row r="35" spans="1:8" s="27" customFormat="1" ht="80.25" customHeight="1" x14ac:dyDescent="0.2">
      <c r="A35" s="10" t="s">
        <v>195</v>
      </c>
      <c r="B35" s="65"/>
      <c r="C35" s="9" t="s">
        <v>412</v>
      </c>
      <c r="D35" s="9" t="s">
        <v>197</v>
      </c>
      <c r="E35" s="9">
        <v>0.01</v>
      </c>
      <c r="F35" s="28" t="s">
        <v>198</v>
      </c>
      <c r="G35" s="19">
        <v>1</v>
      </c>
      <c r="H35" s="9" t="s">
        <v>413</v>
      </c>
    </row>
    <row r="36" spans="1:8" s="27" customFormat="1" ht="80.25" customHeight="1" x14ac:dyDescent="0.2">
      <c r="A36" s="10" t="s">
        <v>200</v>
      </c>
      <c r="B36" s="65"/>
      <c r="C36" s="38" t="s">
        <v>322</v>
      </c>
      <c r="D36" s="9" t="s">
        <v>202</v>
      </c>
      <c r="E36" s="9">
        <v>0.01</v>
      </c>
      <c r="F36" s="28" t="s">
        <v>203</v>
      </c>
      <c r="G36" s="19">
        <v>1</v>
      </c>
      <c r="H36" s="9" t="s">
        <v>174</v>
      </c>
    </row>
    <row r="37" spans="1:8" s="27" customFormat="1" ht="42" customHeight="1" x14ac:dyDescent="0.2">
      <c r="A37" s="10" t="s">
        <v>204</v>
      </c>
      <c r="B37" s="65"/>
      <c r="C37" s="65" t="s">
        <v>205</v>
      </c>
      <c r="D37" s="65" t="s">
        <v>414</v>
      </c>
      <c r="E37" s="9">
        <v>0.04</v>
      </c>
      <c r="F37" s="28" t="s">
        <v>207</v>
      </c>
      <c r="G37" s="8">
        <f>G38/100</f>
        <v>1</v>
      </c>
      <c r="H37" s="9" t="s">
        <v>415</v>
      </c>
    </row>
    <row r="38" spans="1:8" s="27" customFormat="1" ht="183" customHeight="1" x14ac:dyDescent="0.2">
      <c r="A38" s="10" t="s">
        <v>209</v>
      </c>
      <c r="B38" s="65"/>
      <c r="C38" s="65"/>
      <c r="D38" s="65"/>
      <c r="E38" s="9" t="s">
        <v>371</v>
      </c>
      <c r="F38" s="39" t="s">
        <v>210</v>
      </c>
      <c r="G38" s="21">
        <v>100</v>
      </c>
      <c r="H38" s="9" t="s">
        <v>211</v>
      </c>
    </row>
    <row r="39" spans="1:8" s="27" customFormat="1" ht="255" customHeight="1" x14ac:dyDescent="0.2">
      <c r="A39" s="10" t="s">
        <v>212</v>
      </c>
      <c r="B39" s="65"/>
      <c r="C39" s="9" t="s">
        <v>213</v>
      </c>
      <c r="D39" s="9" t="s">
        <v>214</v>
      </c>
      <c r="E39" s="9">
        <v>0.01</v>
      </c>
      <c r="F39" s="9" t="s">
        <v>215</v>
      </c>
      <c r="G39" s="19">
        <v>1</v>
      </c>
      <c r="H39" s="9" t="s">
        <v>416</v>
      </c>
    </row>
    <row r="40" spans="1:8" s="27" customFormat="1" ht="223.5" customHeight="1" x14ac:dyDescent="0.2">
      <c r="A40" s="33" t="s">
        <v>285</v>
      </c>
      <c r="B40" s="22" t="s">
        <v>357</v>
      </c>
      <c r="C40" s="35" t="s">
        <v>417</v>
      </c>
      <c r="D40" s="35" t="s">
        <v>359</v>
      </c>
      <c r="E40" s="36">
        <v>0.01</v>
      </c>
      <c r="F40" s="36" t="s">
        <v>360</v>
      </c>
      <c r="G40" s="19">
        <v>1</v>
      </c>
      <c r="H40" s="9" t="s">
        <v>174</v>
      </c>
    </row>
    <row r="41" spans="1:8" s="27" customFormat="1" ht="380.25" customHeight="1" x14ac:dyDescent="0.2">
      <c r="A41" s="33" t="s">
        <v>217</v>
      </c>
      <c r="B41" s="34" t="s">
        <v>418</v>
      </c>
      <c r="C41" s="14" t="s">
        <v>419</v>
      </c>
      <c r="D41" s="14" t="s">
        <v>220</v>
      </c>
      <c r="E41" s="9">
        <v>0.05</v>
      </c>
      <c r="F41" s="28" t="s">
        <v>221</v>
      </c>
      <c r="G41" s="19">
        <v>1</v>
      </c>
      <c r="H41" s="9" t="s">
        <v>174</v>
      </c>
    </row>
    <row r="42" spans="1:8" s="27" customFormat="1" ht="63.75" customHeight="1" x14ac:dyDescent="0.2">
      <c r="A42" s="37" t="s">
        <v>363</v>
      </c>
      <c r="B42" s="15" t="s">
        <v>420</v>
      </c>
      <c r="C42" s="15" t="s">
        <v>421</v>
      </c>
      <c r="D42" s="15" t="s">
        <v>366</v>
      </c>
      <c r="E42" s="15">
        <v>0.05</v>
      </c>
      <c r="F42" s="15" t="s">
        <v>367</v>
      </c>
      <c r="G42" s="19">
        <v>1</v>
      </c>
      <c r="H42" s="15" t="s">
        <v>141</v>
      </c>
    </row>
    <row r="43" spans="1:8" x14ac:dyDescent="0.25">
      <c r="B43" s="2"/>
    </row>
    <row r="44" spans="1:8" x14ac:dyDescent="0.25">
      <c r="B44" s="2"/>
    </row>
    <row r="45" spans="1:8" x14ac:dyDescent="0.25">
      <c r="B45" s="2"/>
    </row>
  </sheetData>
  <sheetProtection sheet="1" sort="0" autoFilter="0"/>
  <autoFilter ref="A2:H42" xr:uid="{00000000-0009-0000-0000-000002000000}"/>
  <mergeCells count="11">
    <mergeCell ref="B21:B23"/>
    <mergeCell ref="B26:B39"/>
    <mergeCell ref="C27:C29"/>
    <mergeCell ref="C37:C38"/>
    <mergeCell ref="D37:D38"/>
    <mergeCell ref="A1:H1"/>
    <mergeCell ref="D3:F3"/>
    <mergeCell ref="B5:B20"/>
    <mergeCell ref="C8:C10"/>
    <mergeCell ref="C12:C14"/>
    <mergeCell ref="C16:C18"/>
  </mergeCells>
  <dataValidations count="2">
    <dataValidation type="list" allowBlank="1" showInputMessage="1" showErrorMessage="1" sqref="G6:G7 G9:G10 G13:G15 G17:G20 G22:G25 G28:G36 G39:G42" xr:uid="{00000000-0002-0000-0200-000000000000}">
      <formula1>"0,1"</formula1>
      <formula2>0</formula2>
    </dataValidation>
    <dataValidation type="list" allowBlank="1" showInputMessage="1" showErrorMessage="1" sqref="G11" xr:uid="{00000000-0002-0000-0200-000002000000}">
      <formula1>#REF!</formula1>
      <formula2>0</formula2>
    </dataValidation>
  </dataValidation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2E13-92CE-4348-8E39-B9A18E752BE0}">
  <dimension ref="A1:H34"/>
  <sheetViews>
    <sheetView tabSelected="1" topLeftCell="A3" zoomScale="80" zoomScaleNormal="80" workbookViewId="0">
      <selection activeCell="D8" sqref="D8"/>
    </sheetView>
  </sheetViews>
  <sheetFormatPr defaultRowHeight="15" x14ac:dyDescent="0.25"/>
  <cols>
    <col min="2" max="2" width="48" customWidth="1"/>
    <col min="3" max="3" width="53.5703125" customWidth="1"/>
    <col min="4" max="4" width="30.42578125" customWidth="1"/>
    <col min="5" max="5" width="12.7109375" customWidth="1"/>
    <col min="6" max="6" width="16.28515625" customWidth="1"/>
    <col min="7" max="7" width="19.85546875" style="60" customWidth="1"/>
    <col min="8" max="8" width="47.28515625" customWidth="1"/>
  </cols>
  <sheetData>
    <row r="1" spans="1:8" ht="33.75" customHeight="1" x14ac:dyDescent="0.25">
      <c r="A1" s="51"/>
      <c r="B1" s="70" t="s">
        <v>485</v>
      </c>
      <c r="C1" s="70"/>
      <c r="D1" s="70"/>
      <c r="E1" s="70"/>
      <c r="F1" s="70"/>
      <c r="G1" s="70"/>
      <c r="H1" s="68" t="s">
        <v>487</v>
      </c>
    </row>
    <row r="2" spans="1:8" ht="33" customHeight="1" x14ac:dyDescent="0.25">
      <c r="A2" s="51"/>
      <c r="B2" s="70" t="s">
        <v>488</v>
      </c>
      <c r="C2" s="70"/>
      <c r="D2" s="70"/>
      <c r="E2" s="70"/>
      <c r="F2" s="70"/>
      <c r="G2" s="70"/>
      <c r="H2" s="68"/>
    </row>
    <row r="3" spans="1:8" ht="35.25" customHeight="1" x14ac:dyDescent="0.25">
      <c r="A3" s="52"/>
      <c r="B3" s="69" t="s">
        <v>489</v>
      </c>
      <c r="C3" s="69"/>
      <c r="D3" s="69"/>
      <c r="E3" s="69"/>
      <c r="F3" s="69"/>
      <c r="G3" s="69"/>
      <c r="H3" s="69"/>
    </row>
    <row r="4" spans="1:8" ht="102.75" customHeight="1" x14ac:dyDescent="0.25">
      <c r="A4" s="4" t="s">
        <v>1</v>
      </c>
      <c r="B4" s="5" t="s">
        <v>2</v>
      </c>
      <c r="C4" s="5" t="s">
        <v>3</v>
      </c>
      <c r="D4" s="5" t="s">
        <v>4</v>
      </c>
      <c r="E4" s="5" t="s">
        <v>5</v>
      </c>
      <c r="F4" s="5" t="s">
        <v>6</v>
      </c>
      <c r="G4" s="5" t="s">
        <v>483</v>
      </c>
      <c r="H4" s="47" t="s">
        <v>484</v>
      </c>
    </row>
    <row r="5" spans="1:8" ht="50.25" customHeight="1" x14ac:dyDescent="0.25">
      <c r="A5" s="40"/>
      <c r="B5" s="41"/>
      <c r="C5" s="41"/>
      <c r="D5" s="74" t="s">
        <v>9</v>
      </c>
      <c r="E5" s="74"/>
      <c r="F5" s="74"/>
      <c r="G5" s="53"/>
      <c r="H5" s="48"/>
    </row>
    <row r="6" spans="1:8" ht="131.25" customHeight="1" x14ac:dyDescent="0.25">
      <c r="A6" s="42">
        <v>1</v>
      </c>
      <c r="B6" s="43" t="s">
        <v>422</v>
      </c>
      <c r="C6" s="61" t="s">
        <v>35</v>
      </c>
      <c r="D6" s="32" t="s">
        <v>225</v>
      </c>
      <c r="E6" s="31">
        <v>0.85</v>
      </c>
      <c r="F6" s="18" t="s">
        <v>14</v>
      </c>
      <c r="G6" s="54"/>
      <c r="H6" s="48"/>
    </row>
    <row r="7" spans="1:8" ht="79.5" customHeight="1" x14ac:dyDescent="0.25">
      <c r="A7" s="10" t="s">
        <v>16</v>
      </c>
      <c r="B7" s="71" t="s">
        <v>423</v>
      </c>
      <c r="C7" s="76"/>
      <c r="D7" s="9" t="s">
        <v>424</v>
      </c>
      <c r="E7" s="18">
        <v>0.8</v>
      </c>
      <c r="F7" s="18" t="s">
        <v>425</v>
      </c>
      <c r="G7" s="54"/>
      <c r="H7" s="48"/>
    </row>
    <row r="8" spans="1:8" ht="159" customHeight="1" x14ac:dyDescent="0.25">
      <c r="A8" s="10" t="s">
        <v>64</v>
      </c>
      <c r="B8" s="72"/>
      <c r="C8" s="76"/>
      <c r="D8" s="9" t="s">
        <v>426</v>
      </c>
      <c r="E8" s="18">
        <v>0.31</v>
      </c>
      <c r="F8" s="18" t="s">
        <v>427</v>
      </c>
      <c r="G8" s="55"/>
      <c r="H8" s="48"/>
    </row>
    <row r="9" spans="1:8" ht="178.5" customHeight="1" x14ac:dyDescent="0.25">
      <c r="A9" s="10" t="s">
        <v>68</v>
      </c>
      <c r="B9" s="72"/>
      <c r="C9" s="76"/>
      <c r="D9" s="22" t="s">
        <v>428</v>
      </c>
      <c r="E9" s="44">
        <v>0.31</v>
      </c>
      <c r="F9" s="18" t="s">
        <v>183</v>
      </c>
      <c r="G9" s="55"/>
      <c r="H9" s="48"/>
    </row>
    <row r="10" spans="1:8" ht="177.75" customHeight="1" x14ac:dyDescent="0.25">
      <c r="A10" s="42" t="s">
        <v>72</v>
      </c>
      <c r="B10" s="72"/>
      <c r="C10" s="77"/>
      <c r="D10" s="32" t="s">
        <v>429</v>
      </c>
      <c r="E10" s="45">
        <v>0.01</v>
      </c>
      <c r="F10" s="31" t="s">
        <v>430</v>
      </c>
      <c r="G10" s="55"/>
      <c r="H10" s="48"/>
    </row>
    <row r="11" spans="1:8" ht="256.5" customHeight="1" x14ac:dyDescent="0.25">
      <c r="A11" s="42" t="s">
        <v>85</v>
      </c>
      <c r="B11" s="72"/>
      <c r="C11" s="77"/>
      <c r="D11" s="32" t="s">
        <v>431</v>
      </c>
      <c r="E11" s="31">
        <v>0.01</v>
      </c>
      <c r="F11" s="31" t="s">
        <v>110</v>
      </c>
      <c r="G11" s="55"/>
      <c r="H11" s="48"/>
    </row>
    <row r="12" spans="1:8" ht="192.75" customHeight="1" x14ac:dyDescent="0.25">
      <c r="A12" s="10" t="s">
        <v>90</v>
      </c>
      <c r="B12" s="72"/>
      <c r="C12" s="77"/>
      <c r="D12" s="32" t="s">
        <v>432</v>
      </c>
      <c r="E12" s="45">
        <v>0.31</v>
      </c>
      <c r="F12" s="18" t="s">
        <v>178</v>
      </c>
      <c r="G12" s="55"/>
      <c r="H12" s="48"/>
    </row>
    <row r="13" spans="1:8" ht="193.5" customHeight="1" x14ac:dyDescent="0.25">
      <c r="A13" s="42" t="s">
        <v>102</v>
      </c>
      <c r="B13" s="72"/>
      <c r="C13" s="77"/>
      <c r="D13" s="32" t="s">
        <v>433</v>
      </c>
      <c r="E13" s="45">
        <v>0.01</v>
      </c>
      <c r="F13" s="46" t="s">
        <v>75</v>
      </c>
      <c r="G13" s="55"/>
      <c r="H13" s="48"/>
    </row>
    <row r="14" spans="1:8" ht="113.25" customHeight="1" x14ac:dyDescent="0.25">
      <c r="A14" s="42" t="s">
        <v>107</v>
      </c>
      <c r="B14" s="72"/>
      <c r="C14" s="77"/>
      <c r="D14" s="32" t="s">
        <v>87</v>
      </c>
      <c r="E14" s="31">
        <v>0.01</v>
      </c>
      <c r="F14" s="31" t="s">
        <v>88</v>
      </c>
      <c r="G14" s="55"/>
      <c r="H14" s="48"/>
    </row>
    <row r="15" spans="1:8" ht="129.75" customHeight="1" x14ac:dyDescent="0.25">
      <c r="A15" s="10" t="s">
        <v>120</v>
      </c>
      <c r="B15" s="72"/>
      <c r="C15" s="77"/>
      <c r="D15" s="32" t="s">
        <v>434</v>
      </c>
      <c r="E15" s="31">
        <v>0.01</v>
      </c>
      <c r="F15" s="31" t="s">
        <v>435</v>
      </c>
      <c r="G15" s="55"/>
      <c r="H15" s="48"/>
    </row>
    <row r="16" spans="1:8" ht="128.25" customHeight="1" x14ac:dyDescent="0.25">
      <c r="A16" s="42" t="s">
        <v>124</v>
      </c>
      <c r="B16" s="72"/>
      <c r="C16" s="77"/>
      <c r="D16" s="32" t="s">
        <v>232</v>
      </c>
      <c r="E16" s="31">
        <v>0.01</v>
      </c>
      <c r="F16" s="31" t="s">
        <v>67</v>
      </c>
      <c r="G16" s="55"/>
      <c r="H16" s="49"/>
    </row>
    <row r="17" spans="1:8" ht="194.25" customHeight="1" x14ac:dyDescent="0.25">
      <c r="A17" s="42" t="s">
        <v>270</v>
      </c>
      <c r="B17" s="72"/>
      <c r="C17" s="77"/>
      <c r="D17" s="32" t="s">
        <v>436</v>
      </c>
      <c r="E17" s="31">
        <v>0.01</v>
      </c>
      <c r="F17" s="31" t="s">
        <v>437</v>
      </c>
      <c r="G17" s="56"/>
      <c r="H17" s="48"/>
    </row>
    <row r="18" spans="1:8" ht="81" customHeight="1" x14ac:dyDescent="0.25">
      <c r="A18" s="12" t="s">
        <v>22</v>
      </c>
      <c r="B18" s="71" t="s">
        <v>438</v>
      </c>
      <c r="C18" s="76"/>
      <c r="D18" s="9" t="s">
        <v>439</v>
      </c>
      <c r="E18" s="18">
        <v>0.03</v>
      </c>
      <c r="F18" s="46" t="s">
        <v>440</v>
      </c>
      <c r="G18" s="57"/>
      <c r="H18" s="48"/>
    </row>
    <row r="19" spans="1:8" ht="147" customHeight="1" x14ac:dyDescent="0.25">
      <c r="A19" s="12" t="s">
        <v>133</v>
      </c>
      <c r="B19" s="72"/>
      <c r="C19" s="76"/>
      <c r="D19" s="9" t="s">
        <v>441</v>
      </c>
      <c r="E19" s="18">
        <v>0.5</v>
      </c>
      <c r="F19" s="46" t="s">
        <v>442</v>
      </c>
      <c r="G19" s="55"/>
      <c r="H19" s="48"/>
    </row>
    <row r="20" spans="1:8" ht="222" customHeight="1" x14ac:dyDescent="0.25">
      <c r="A20" s="12" t="s">
        <v>137</v>
      </c>
      <c r="B20" s="73"/>
      <c r="C20" s="76"/>
      <c r="D20" s="9" t="s">
        <v>443</v>
      </c>
      <c r="E20" s="18">
        <v>0.5</v>
      </c>
      <c r="F20" s="46" t="s">
        <v>444</v>
      </c>
      <c r="G20" s="55"/>
      <c r="H20" s="48"/>
    </row>
    <row r="21" spans="1:8" ht="47.25" customHeight="1" x14ac:dyDescent="0.25">
      <c r="A21" s="12" t="s">
        <v>28</v>
      </c>
      <c r="B21" s="65" t="s">
        <v>445</v>
      </c>
      <c r="C21" s="78"/>
      <c r="D21" s="32" t="s">
        <v>446</v>
      </c>
      <c r="E21" s="31">
        <v>0.15</v>
      </c>
      <c r="F21" s="46" t="s">
        <v>447</v>
      </c>
      <c r="G21" s="54"/>
      <c r="H21" s="48"/>
    </row>
    <row r="22" spans="1:8" ht="97.5" customHeight="1" x14ac:dyDescent="0.25">
      <c r="A22" s="12" t="s">
        <v>448</v>
      </c>
      <c r="B22" s="75"/>
      <c r="C22" s="76"/>
      <c r="D22" s="9" t="s">
        <v>449</v>
      </c>
      <c r="E22" s="18">
        <v>0.05</v>
      </c>
      <c r="F22" s="46" t="s">
        <v>450</v>
      </c>
      <c r="G22" s="55"/>
      <c r="H22" s="48"/>
    </row>
    <row r="23" spans="1:8" ht="144" customHeight="1" x14ac:dyDescent="0.25">
      <c r="A23" s="12" t="s">
        <v>451</v>
      </c>
      <c r="B23" s="75"/>
      <c r="C23" s="76"/>
      <c r="D23" s="9" t="s">
        <v>452</v>
      </c>
      <c r="E23" s="18">
        <v>0.95</v>
      </c>
      <c r="F23" s="18" t="s">
        <v>453</v>
      </c>
      <c r="G23" s="55"/>
      <c r="H23" s="48"/>
    </row>
    <row r="24" spans="1:8" ht="47.25" customHeight="1" x14ac:dyDescent="0.25">
      <c r="A24" s="12" t="s">
        <v>146</v>
      </c>
      <c r="B24" s="65" t="s">
        <v>454</v>
      </c>
      <c r="C24" s="77"/>
      <c r="D24" s="32" t="s">
        <v>455</v>
      </c>
      <c r="E24" s="18">
        <v>0.02</v>
      </c>
      <c r="F24" s="18" t="s">
        <v>456</v>
      </c>
      <c r="G24" s="54"/>
      <c r="H24" s="48"/>
    </row>
    <row r="25" spans="1:8" ht="94.5" customHeight="1" x14ac:dyDescent="0.25">
      <c r="A25" s="12" t="s">
        <v>457</v>
      </c>
      <c r="B25" s="75"/>
      <c r="C25" s="77"/>
      <c r="D25" s="32" t="s">
        <v>458</v>
      </c>
      <c r="E25" s="18">
        <v>0.5</v>
      </c>
      <c r="F25" s="18" t="s">
        <v>459</v>
      </c>
      <c r="G25" s="55"/>
      <c r="H25" s="48"/>
    </row>
    <row r="26" spans="1:8" ht="81" customHeight="1" x14ac:dyDescent="0.25">
      <c r="A26" s="12" t="s">
        <v>460</v>
      </c>
      <c r="B26" s="75"/>
      <c r="C26" s="76"/>
      <c r="D26" s="9" t="s">
        <v>461</v>
      </c>
      <c r="E26" s="18">
        <v>0.5</v>
      </c>
      <c r="F26" s="18" t="s">
        <v>462</v>
      </c>
      <c r="G26" s="55"/>
      <c r="H26" s="48"/>
    </row>
    <row r="27" spans="1:8" ht="49.5" customHeight="1" x14ac:dyDescent="0.25">
      <c r="A27" s="20" t="s">
        <v>217</v>
      </c>
      <c r="B27" s="71" t="s">
        <v>463</v>
      </c>
      <c r="C27" s="76"/>
      <c r="D27" s="9" t="s">
        <v>464</v>
      </c>
      <c r="E27" s="18">
        <v>0.06</v>
      </c>
      <c r="F27" s="18" t="s">
        <v>465</v>
      </c>
      <c r="G27" s="54"/>
      <c r="H27" s="48"/>
    </row>
    <row r="28" spans="1:8" ht="84" customHeight="1" x14ac:dyDescent="0.3">
      <c r="A28" s="20" t="s">
        <v>42</v>
      </c>
      <c r="B28" s="72"/>
      <c r="C28" s="76"/>
      <c r="D28" s="9" t="s">
        <v>466</v>
      </c>
      <c r="E28" s="18">
        <v>0.7</v>
      </c>
      <c r="F28" s="18" t="s">
        <v>467</v>
      </c>
      <c r="G28" s="55"/>
      <c r="H28" s="50"/>
    </row>
    <row r="29" spans="1:8" ht="222.75" customHeight="1" x14ac:dyDescent="0.25">
      <c r="A29" s="20" t="s">
        <v>45</v>
      </c>
      <c r="B29" s="72"/>
      <c r="C29" s="76"/>
      <c r="D29" s="9" t="s">
        <v>468</v>
      </c>
      <c r="E29" s="18">
        <v>0.3</v>
      </c>
      <c r="F29" s="18" t="s">
        <v>469</v>
      </c>
      <c r="G29" s="55"/>
      <c r="H29" s="48"/>
    </row>
    <row r="30" spans="1:8" ht="110.25" customHeight="1" x14ac:dyDescent="0.25">
      <c r="A30" s="12" t="s">
        <v>363</v>
      </c>
      <c r="B30" s="65" t="s">
        <v>470</v>
      </c>
      <c r="C30" s="79"/>
      <c r="D30" s="9" t="s">
        <v>471</v>
      </c>
      <c r="E30" s="18">
        <v>0.02</v>
      </c>
      <c r="F30" s="18" t="s">
        <v>472</v>
      </c>
      <c r="G30" s="54"/>
      <c r="H30" s="48"/>
    </row>
    <row r="31" spans="1:8" ht="81" customHeight="1" x14ac:dyDescent="0.25">
      <c r="A31" s="12" t="s">
        <v>473</v>
      </c>
      <c r="B31" s="72"/>
      <c r="C31" s="80"/>
      <c r="D31" s="9" t="s">
        <v>474</v>
      </c>
      <c r="E31" s="18">
        <v>0.5</v>
      </c>
      <c r="F31" s="18" t="s">
        <v>475</v>
      </c>
      <c r="G31" s="55"/>
      <c r="H31" s="48"/>
    </row>
    <row r="32" spans="1:8" ht="98.25" customHeight="1" x14ac:dyDescent="0.25">
      <c r="A32" s="12" t="s">
        <v>476</v>
      </c>
      <c r="B32" s="73"/>
      <c r="C32" s="81"/>
      <c r="D32" s="9" t="s">
        <v>477</v>
      </c>
      <c r="E32" s="18">
        <v>0.5</v>
      </c>
      <c r="F32" s="18" t="s">
        <v>478</v>
      </c>
      <c r="G32" s="55"/>
      <c r="H32" s="48"/>
    </row>
    <row r="33" spans="1:8" ht="409.5" x14ac:dyDescent="0.25">
      <c r="A33" s="33" t="s">
        <v>479</v>
      </c>
      <c r="B33" s="34" t="s">
        <v>486</v>
      </c>
      <c r="C33" s="82"/>
      <c r="D33" s="14" t="s">
        <v>220</v>
      </c>
      <c r="E33" s="9">
        <v>0.05</v>
      </c>
      <c r="F33" s="28" t="s">
        <v>221</v>
      </c>
      <c r="G33" s="58"/>
      <c r="H33" s="48"/>
    </row>
    <row r="34" spans="1:8" ht="81.75" customHeight="1" x14ac:dyDescent="0.25">
      <c r="A34" s="37" t="s">
        <v>480</v>
      </c>
      <c r="B34" s="15" t="s">
        <v>481</v>
      </c>
      <c r="C34" s="83"/>
      <c r="D34" s="15" t="s">
        <v>482</v>
      </c>
      <c r="E34" s="15">
        <v>0.02</v>
      </c>
      <c r="F34" s="15" t="s">
        <v>367</v>
      </c>
      <c r="G34" s="59"/>
      <c r="H34" s="48"/>
    </row>
  </sheetData>
  <mergeCells count="12">
    <mergeCell ref="B30:B32"/>
    <mergeCell ref="C30:C32"/>
    <mergeCell ref="D5:F5"/>
    <mergeCell ref="B7:B17"/>
    <mergeCell ref="B18:B20"/>
    <mergeCell ref="B21:B23"/>
    <mergeCell ref="B24:B26"/>
    <mergeCell ref="H1:H3"/>
    <mergeCell ref="B1:G1"/>
    <mergeCell ref="B2:G2"/>
    <mergeCell ref="B3:G3"/>
    <mergeCell ref="B27:B29"/>
  </mergeCells>
  <dataValidations count="1">
    <dataValidation type="list" allowBlank="1" showInputMessage="1" showErrorMessage="1" sqref="G8:G17 G19:G20 G22:G23 G25:G26 G28:G29 G31:G34" xr:uid="{C999F322-2D41-4BF5-BFA3-0650D79DBD8C}">
      <formula1>"0,1"</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Приложение № 1</vt:lpstr>
      <vt:lpstr>Приложение № 2</vt:lpstr>
      <vt:lpstr>Приложение № 3</vt:lpstr>
      <vt:lpstr>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Коновалова Лилия Валерьевна</cp:lastModifiedBy>
  <cp:revision>2</cp:revision>
  <dcterms:created xsi:type="dcterms:W3CDTF">2015-06-05T18:19:34Z</dcterms:created>
  <dcterms:modified xsi:type="dcterms:W3CDTF">2026-05-27T04:48:12Z</dcterms:modified>
  <dc:language>ru-RU</dc:language>
</cp:coreProperties>
</file>