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35" windowWidth="23250" windowHeight="12090" tabRatio="1000"/>
  </bookViews>
  <sheets>
    <sheet name="Раздел I" sheetId="1" r:id="rId1"/>
    <sheet name="Раздел II" sheetId="13" r:id="rId2"/>
    <sheet name="Лист1" sheetId="14" r:id="rId3"/>
  </sheets>
  <definedNames>
    <definedName name="_xlnm._FilterDatabase" localSheetId="1" hidden="1">'Раздел II'!$A$5:$R$379</definedName>
    <definedName name="_xlnm.Print_Area" localSheetId="0">'Раздел I'!$A$1:$E$248</definedName>
    <definedName name="_xlnm.Print_Area" localSheetId="1">'Раздел II'!$A$1:$R$396</definedName>
  </definedNames>
  <calcPr calcId="145621"/>
</workbook>
</file>

<file path=xl/calcChain.xml><?xml version="1.0" encoding="utf-8"?>
<calcChain xmlns="http://schemas.openxmlformats.org/spreadsheetml/2006/main">
  <c r="O226" i="13" l="1"/>
  <c r="O387" i="13"/>
  <c r="R380" i="13"/>
  <c r="O380" i="13"/>
  <c r="O352" i="13"/>
  <c r="O324" i="13"/>
  <c r="O296" i="13"/>
  <c r="O271" i="13"/>
  <c r="O243" i="13"/>
  <c r="O236" i="13"/>
  <c r="O222" i="13"/>
  <c r="O206" i="13"/>
  <c r="O181" i="13"/>
  <c r="R130" i="13"/>
  <c r="O130" i="13"/>
  <c r="I110" i="13" l="1"/>
  <c r="H352" i="13"/>
  <c r="I352" i="13"/>
  <c r="G352" i="13"/>
  <c r="G271" i="13"/>
  <c r="I191" i="13" l="1"/>
  <c r="I240" i="13" l="1"/>
  <c r="I207" i="13"/>
  <c r="I388" i="13"/>
  <c r="N395" i="13" l="1"/>
  <c r="I227" i="13"/>
  <c r="C42" i="1"/>
  <c r="I69" i="13"/>
  <c r="R387" i="13"/>
  <c r="R324" i="13"/>
  <c r="H324" i="13"/>
  <c r="I324" i="13"/>
  <c r="G324" i="13"/>
  <c r="H296" i="13"/>
  <c r="I296" i="13"/>
  <c r="G296" i="13"/>
  <c r="I271" i="13"/>
  <c r="H271" i="13"/>
  <c r="R243" i="13"/>
  <c r="R236" i="13"/>
  <c r="I216" i="13"/>
  <c r="I213" i="13"/>
  <c r="O48" i="13"/>
  <c r="G9" i="13" l="1"/>
  <c r="Q337" i="13"/>
  <c r="K337" i="13"/>
  <c r="N239" i="13" l="1"/>
  <c r="N238" i="13"/>
  <c r="Q237" i="13"/>
  <c r="Q236" i="13" s="1"/>
  <c r="I236" i="13" s="1"/>
  <c r="K237" i="13"/>
  <c r="J237" i="13"/>
  <c r="N142" i="13"/>
  <c r="N141" i="13"/>
  <c r="Q140" i="13"/>
  <c r="I140" i="13" s="1"/>
  <c r="J140" i="13" s="1"/>
  <c r="K140" i="13" s="1"/>
  <c r="J388" i="13" l="1"/>
  <c r="K388" i="13" l="1"/>
  <c r="N379" i="13"/>
  <c r="N378" i="13"/>
  <c r="N376" i="13"/>
  <c r="N375" i="13"/>
  <c r="N367" i="13"/>
  <c r="N366" i="13"/>
  <c r="N364" i="13"/>
  <c r="N363" i="13"/>
  <c r="N355" i="13"/>
  <c r="N354" i="13"/>
  <c r="N358" i="13"/>
  <c r="N357" i="13"/>
  <c r="N295" i="13"/>
  <c r="N294" i="13"/>
  <c r="N292" i="13"/>
  <c r="N291" i="13"/>
  <c r="N289" i="13"/>
  <c r="N288" i="13"/>
  <c r="N286" i="13"/>
  <c r="N285" i="13"/>
  <c r="N283" i="13"/>
  <c r="N282" i="13"/>
  <c r="N280" i="13"/>
  <c r="N279" i="13"/>
  <c r="N274" i="13"/>
  <c r="N273" i="13"/>
  <c r="N136" i="13"/>
  <c r="N135" i="13"/>
  <c r="K343" i="13" l="1"/>
  <c r="N370" i="13"/>
  <c r="N369" i="13"/>
  <c r="Q137" i="13" l="1"/>
  <c r="I137" i="13" s="1"/>
  <c r="J137" i="13" s="1"/>
  <c r="K137" i="13" s="1"/>
  <c r="Q90" i="13" l="1"/>
  <c r="Q49" i="13"/>
  <c r="R10" i="13"/>
  <c r="Q10" i="13"/>
  <c r="Q12" i="13"/>
  <c r="R14" i="13"/>
  <c r="Q14" i="13"/>
  <c r="I9" i="13"/>
  <c r="O12" i="13" l="1"/>
  <c r="Q152" i="13"/>
  <c r="I152" i="13" s="1"/>
  <c r="J152" i="13" s="1"/>
  <c r="K152" i="13" s="1"/>
  <c r="Q22" i="13"/>
  <c r="R16" i="13"/>
  <c r="Q16" i="13"/>
  <c r="N151" i="13" l="1"/>
  <c r="N150" i="13"/>
  <c r="Q149" i="13"/>
  <c r="I149" i="13" s="1"/>
  <c r="J149" i="13" s="1"/>
  <c r="K149" i="13" s="1"/>
  <c r="N389" i="13"/>
  <c r="O177" i="13"/>
  <c r="R203" i="13" l="1"/>
  <c r="N392" i="13"/>
  <c r="Q391" i="13"/>
  <c r="H387" i="13"/>
  <c r="N385" i="13"/>
  <c r="Q384" i="13"/>
  <c r="H380" i="13"/>
  <c r="I380" i="13"/>
  <c r="J380" i="13"/>
  <c r="K380" i="13"/>
  <c r="G380" i="13"/>
  <c r="N382" i="13"/>
  <c r="Q381" i="13"/>
  <c r="Q380" i="13" s="1"/>
  <c r="Q387" i="13" l="1"/>
  <c r="I387" i="13" s="1"/>
  <c r="I391" i="13"/>
  <c r="K391" i="13" s="1"/>
  <c r="J387" i="13"/>
  <c r="R200" i="13"/>
  <c r="R181" i="13" s="1"/>
  <c r="R20" i="13"/>
  <c r="R9" i="13" s="1"/>
  <c r="O20" i="13"/>
  <c r="K387" i="13" l="1"/>
  <c r="J377" i="13"/>
  <c r="K377" i="13" s="1"/>
  <c r="Q374" i="13"/>
  <c r="R374" i="13" s="1"/>
  <c r="K374" i="13"/>
  <c r="N373" i="13"/>
  <c r="N372" i="13"/>
  <c r="Q371" i="13"/>
  <c r="K371" i="13"/>
  <c r="K368" i="13"/>
  <c r="Q365" i="13"/>
  <c r="R365" i="13" s="1"/>
  <c r="K365" i="13"/>
  <c r="Q362" i="13"/>
  <c r="R362" i="13" s="1"/>
  <c r="J362" i="13"/>
  <c r="N361" i="13"/>
  <c r="N360" i="13"/>
  <c r="Q359" i="13"/>
  <c r="K359" i="13"/>
  <c r="Q356" i="13"/>
  <c r="K356" i="13"/>
  <c r="K353" i="13"/>
  <c r="K349" i="13"/>
  <c r="Q346" i="13"/>
  <c r="K346" i="13"/>
  <c r="Q340" i="13"/>
  <c r="K340" i="13"/>
  <c r="Q334" i="13"/>
  <c r="K334" i="13"/>
  <c r="Q331" i="13"/>
  <c r="J331" i="13"/>
  <c r="Q328" i="13"/>
  <c r="Q324" i="13" s="1"/>
  <c r="K328" i="13"/>
  <c r="K325" i="13"/>
  <c r="K352" i="13" l="1"/>
  <c r="R356" i="13"/>
  <c r="Q352" i="13"/>
  <c r="K331" i="13"/>
  <c r="K324" i="13" s="1"/>
  <c r="J324" i="13"/>
  <c r="K362" i="13"/>
  <c r="J352" i="13"/>
  <c r="R359" i="13"/>
  <c r="R352" i="13" l="1"/>
  <c r="R321" i="13"/>
  <c r="R296" i="13" s="1"/>
  <c r="N323" i="13"/>
  <c r="N322" i="13"/>
  <c r="J321" i="13"/>
  <c r="K321" i="13" s="1"/>
  <c r="Q318" i="13"/>
  <c r="K318" i="13"/>
  <c r="J315" i="13"/>
  <c r="K315" i="13" s="1"/>
  <c r="J312" i="13"/>
  <c r="K312" i="13" s="1"/>
  <c r="Q309" i="13"/>
  <c r="J309" i="13"/>
  <c r="K309" i="13" s="1"/>
  <c r="Q306" i="13"/>
  <c r="J306" i="13"/>
  <c r="K306" i="13" s="1"/>
  <c r="Q303" i="13"/>
  <c r="J303" i="13"/>
  <c r="K303" i="13" s="1"/>
  <c r="Q300" i="13"/>
  <c r="K300" i="13"/>
  <c r="Q297" i="13"/>
  <c r="J297" i="13"/>
  <c r="Q296" i="13" l="1"/>
  <c r="K297" i="13"/>
  <c r="K296" i="13" s="1"/>
  <c r="J296" i="13"/>
  <c r="Q293" i="13"/>
  <c r="R293" i="13" s="1"/>
  <c r="J293" i="13"/>
  <c r="K293" i="13" s="1"/>
  <c r="Q290" i="13"/>
  <c r="R290" i="13" s="1"/>
  <c r="J290" i="13"/>
  <c r="K290" i="13" s="1"/>
  <c r="Q287" i="13"/>
  <c r="R287" i="13" s="1"/>
  <c r="J287" i="13"/>
  <c r="K287" i="13" s="1"/>
  <c r="Q284" i="13"/>
  <c r="J284" i="13"/>
  <c r="K284" i="13" s="1"/>
  <c r="Q281" i="13"/>
  <c r="R281" i="13" s="1"/>
  <c r="J281" i="13"/>
  <c r="K281" i="13" s="1"/>
  <c r="Q278" i="13"/>
  <c r="R278" i="13" s="1"/>
  <c r="J278" i="13"/>
  <c r="K278" i="13" s="1"/>
  <c r="N277" i="13"/>
  <c r="N276" i="13"/>
  <c r="Q275" i="13"/>
  <c r="J275" i="13"/>
  <c r="K275" i="13" s="1"/>
  <c r="Q272" i="13"/>
  <c r="J272" i="13"/>
  <c r="R272" i="13" l="1"/>
  <c r="R271" i="13" s="1"/>
  <c r="Q271" i="13"/>
  <c r="K272" i="13"/>
  <c r="K271" i="13" s="1"/>
  <c r="J271" i="13"/>
  <c r="N270" i="13"/>
  <c r="N269" i="13"/>
  <c r="Q268" i="13"/>
  <c r="J268" i="13"/>
  <c r="K268" i="13" s="1"/>
  <c r="N267" i="13"/>
  <c r="N266" i="13"/>
  <c r="Q265" i="13"/>
  <c r="J265" i="13"/>
  <c r="K265" i="13" s="1"/>
  <c r="Q262" i="13"/>
  <c r="J262" i="13"/>
  <c r="K262" i="13" s="1"/>
  <c r="N261" i="13"/>
  <c r="N260" i="13"/>
  <c r="J259" i="13"/>
  <c r="K259" i="13" s="1"/>
  <c r="N258" i="13"/>
  <c r="N257" i="13"/>
  <c r="Q256" i="13"/>
  <c r="J256" i="13"/>
  <c r="K256" i="13" s="1"/>
  <c r="N255" i="13"/>
  <c r="N254" i="13"/>
  <c r="Q253" i="13"/>
  <c r="I253" i="13" s="1"/>
  <c r="J253" i="13" s="1"/>
  <c r="K253" i="13" s="1"/>
  <c r="N252" i="13"/>
  <c r="N251" i="13"/>
  <c r="Q250" i="13"/>
  <c r="J250" i="13"/>
  <c r="K250" i="13" s="1"/>
  <c r="N249" i="13"/>
  <c r="N248" i="13"/>
  <c r="Q247" i="13"/>
  <c r="J247" i="13"/>
  <c r="K247" i="13" s="1"/>
  <c r="N246" i="13"/>
  <c r="J243" i="13"/>
  <c r="K243" i="13" s="1"/>
  <c r="N245" i="13" l="1"/>
  <c r="Q244" i="13"/>
  <c r="Q243" i="13" s="1"/>
  <c r="J244" i="13"/>
  <c r="K244" i="13" s="1"/>
  <c r="R48" i="13"/>
  <c r="O18" i="13"/>
  <c r="O9" i="13" s="1"/>
  <c r="R89" i="13"/>
  <c r="N133" i="13"/>
  <c r="N198" i="13" l="1"/>
  <c r="N157" i="13"/>
  <c r="N156" i="13"/>
  <c r="N132" i="13"/>
  <c r="Q73" i="13"/>
  <c r="I73" i="13" s="1"/>
  <c r="N242" i="13" l="1"/>
  <c r="N241" i="13"/>
  <c r="J240" i="13"/>
  <c r="K240" i="13" s="1"/>
  <c r="N145" i="13"/>
  <c r="N144" i="13"/>
  <c r="J236" i="13" l="1"/>
  <c r="K236" i="13" s="1"/>
  <c r="K233" i="13"/>
  <c r="N221" i="13"/>
  <c r="K207" i="13"/>
  <c r="I210" i="13"/>
  <c r="K210" i="13" s="1"/>
  <c r="K216" i="13"/>
  <c r="K219" i="13"/>
  <c r="Q200" i="13"/>
  <c r="H26" i="13"/>
  <c r="Q120" i="13"/>
  <c r="I120" i="13" s="1"/>
  <c r="Q112" i="13" l="1"/>
  <c r="I112" i="13" s="1"/>
  <c r="O90" i="13"/>
  <c r="O89" i="13" s="1"/>
  <c r="K10" i="13"/>
  <c r="N148" i="13"/>
  <c r="N147" i="13"/>
  <c r="R164" i="13"/>
  <c r="O164" i="13"/>
  <c r="Q197" i="13"/>
  <c r="I197" i="13" s="1"/>
  <c r="J197" i="13" s="1"/>
  <c r="Q194" i="13"/>
  <c r="Q188" i="13"/>
  <c r="Q185" i="13"/>
  <c r="I185" i="13" s="1"/>
  <c r="R206" i="13"/>
  <c r="K223" i="13"/>
  <c r="K222" i="13" s="1"/>
  <c r="I222" i="13"/>
  <c r="J203" i="13"/>
  <c r="K203" i="13" s="1"/>
  <c r="J227" i="13"/>
  <c r="K227" i="13" s="1"/>
  <c r="N167" i="13"/>
  <c r="N166" i="13"/>
  <c r="I164" i="13"/>
  <c r="G164" i="13"/>
  <c r="K165" i="13"/>
  <c r="K164" i="13" s="1"/>
  <c r="J164" i="13"/>
  <c r="H165" i="13"/>
  <c r="H164" i="13" s="1"/>
  <c r="G168" i="13"/>
  <c r="R177" i="13"/>
  <c r="R168" i="13" s="1"/>
  <c r="O179" i="13"/>
  <c r="O168" i="13" s="1"/>
  <c r="Q177" i="13"/>
  <c r="Q230" i="13"/>
  <c r="I230" i="13" s="1"/>
  <c r="Q165" i="13"/>
  <c r="Q164" i="13" s="1"/>
  <c r="I90" i="13" l="1"/>
  <c r="J230" i="13"/>
  <c r="K230" i="13" s="1"/>
  <c r="R226" i="13"/>
  <c r="I226" i="13" s="1"/>
  <c r="Q226" i="13"/>
  <c r="G222" i="13"/>
  <c r="H219" i="13"/>
  <c r="J219" i="13"/>
  <c r="J226" i="13" l="1"/>
  <c r="K226" i="13" s="1"/>
  <c r="J200" i="13"/>
  <c r="K200" i="13" s="1"/>
  <c r="Q161" i="13"/>
  <c r="I161" i="13" s="1"/>
  <c r="J161" i="13" s="1"/>
  <c r="K161" i="13" s="1"/>
  <c r="Q158" i="13"/>
  <c r="Q219" i="13"/>
  <c r="J158" i="13" l="1"/>
  <c r="K158" i="13" s="1"/>
  <c r="Q179" i="13"/>
  <c r="K179" i="13"/>
  <c r="K197" i="13"/>
  <c r="Q155" i="13"/>
  <c r="J155" i="13" s="1"/>
  <c r="K155" i="13" s="1"/>
  <c r="Q216" i="13"/>
  <c r="J216" i="13"/>
  <c r="H216" i="13"/>
  <c r="I194" i="13"/>
  <c r="J194" i="13" s="1"/>
  <c r="K194" i="13" s="1"/>
  <c r="Q213" i="13"/>
  <c r="K213" i="13"/>
  <c r="J213" i="13"/>
  <c r="H213" i="13"/>
  <c r="Q146" i="13"/>
  <c r="I146" i="13" s="1"/>
  <c r="J146" i="13" s="1"/>
  <c r="K146" i="13" s="1"/>
  <c r="Q143" i="13"/>
  <c r="I143" i="13" s="1"/>
  <c r="J143" i="13" s="1"/>
  <c r="K143" i="13" s="1"/>
  <c r="J191" i="13"/>
  <c r="K191" i="13" s="1"/>
  <c r="Q210" i="13"/>
  <c r="J210" i="13"/>
  <c r="H210" i="13"/>
  <c r="K177" i="13"/>
  <c r="R223" i="13"/>
  <c r="R222" i="13" s="1"/>
  <c r="Q222" i="13"/>
  <c r="J223" i="13"/>
  <c r="J222" i="13" s="1"/>
  <c r="H223" i="13"/>
  <c r="H222" i="13" s="1"/>
  <c r="J207" i="13"/>
  <c r="Q206" i="13" l="1"/>
  <c r="I206" i="13" s="1"/>
  <c r="Q128" i="13"/>
  <c r="I128" i="13" s="1"/>
  <c r="Q87" i="13"/>
  <c r="Q46" i="13"/>
  <c r="K46" i="13"/>
  <c r="J46" i="13"/>
  <c r="H46" i="13"/>
  <c r="Q175" i="13"/>
  <c r="I175" i="13"/>
  <c r="J175" i="13" s="1"/>
  <c r="H175" i="13"/>
  <c r="Q126" i="13"/>
  <c r="I126" i="13" s="1"/>
  <c r="Q85" i="13"/>
  <c r="Q44" i="13"/>
  <c r="K44" i="13"/>
  <c r="J44" i="13"/>
  <c r="H44" i="13"/>
  <c r="I188" i="13"/>
  <c r="J188" i="13" s="1"/>
  <c r="K188" i="13" s="1"/>
  <c r="Q124" i="13"/>
  <c r="I124" i="13" s="1"/>
  <c r="Q83" i="13"/>
  <c r="Q42" i="13"/>
  <c r="K42" i="13"/>
  <c r="H42" i="13"/>
  <c r="Q134" i="13"/>
  <c r="I134" i="13" s="1"/>
  <c r="J134" i="13" s="1"/>
  <c r="K134" i="13" s="1"/>
  <c r="J185" i="13"/>
  <c r="K185" i="13" s="1"/>
  <c r="Q122" i="13"/>
  <c r="I122" i="13" s="1"/>
  <c r="Q81" i="13"/>
  <c r="Q40" i="13"/>
  <c r="K40" i="13"/>
  <c r="J40" i="13"/>
  <c r="H40" i="13"/>
  <c r="Q79" i="13"/>
  <c r="Q38" i="13"/>
  <c r="K38" i="13"/>
  <c r="J38" i="13"/>
  <c r="H38" i="13"/>
  <c r="Q118" i="13"/>
  <c r="I118" i="13" s="1"/>
  <c r="Q77" i="13"/>
  <c r="I77" i="13" s="1"/>
  <c r="Q36" i="13"/>
  <c r="K36" i="13"/>
  <c r="J36" i="13"/>
  <c r="H36" i="13"/>
  <c r="Q116" i="13"/>
  <c r="I116" i="13" s="1"/>
  <c r="Q75" i="13"/>
  <c r="Q34" i="13"/>
  <c r="K34" i="13"/>
  <c r="J34" i="13"/>
  <c r="H34" i="13"/>
  <c r="Q173" i="13"/>
  <c r="I173" i="13"/>
  <c r="J173" i="13" s="1"/>
  <c r="H173" i="13"/>
  <c r="Q114" i="13"/>
  <c r="I114" i="13" s="1"/>
  <c r="J73" i="13"/>
  <c r="K73" i="13" s="1"/>
  <c r="Q32" i="13"/>
  <c r="K32" i="13"/>
  <c r="J32" i="13"/>
  <c r="Q71" i="13"/>
  <c r="Q30" i="13"/>
  <c r="K30" i="13"/>
  <c r="J30" i="13"/>
  <c r="Q131" i="13"/>
  <c r="Q130" i="13" s="1"/>
  <c r="I130" i="13" s="1"/>
  <c r="J69" i="13"/>
  <c r="K69" i="13" s="1"/>
  <c r="K28" i="13"/>
  <c r="J28" i="13"/>
  <c r="H28" i="13"/>
  <c r="Q108" i="13"/>
  <c r="I108" i="13" s="1"/>
  <c r="Q67" i="13"/>
  <c r="I67" i="13" s="1"/>
  <c r="Q26" i="13"/>
  <c r="K26" i="13"/>
  <c r="J26" i="13"/>
  <c r="Q106" i="13"/>
  <c r="I106" i="13" s="1"/>
  <c r="Q65" i="13"/>
  <c r="I65" i="13" s="1"/>
  <c r="Q24" i="13"/>
  <c r="K24" i="13"/>
  <c r="J24" i="13"/>
  <c r="H24" i="13"/>
  <c r="Q171" i="13"/>
  <c r="I171" i="13"/>
  <c r="J171" i="13" s="1"/>
  <c r="H171" i="13"/>
  <c r="Q104" i="13"/>
  <c r="I104" i="13" s="1"/>
  <c r="Q63" i="13"/>
  <c r="K22" i="13"/>
  <c r="J22" i="13"/>
  <c r="H22" i="13"/>
  <c r="Q102" i="13"/>
  <c r="Q61" i="13"/>
  <c r="J61" i="13" s="1"/>
  <c r="K61" i="13" s="1"/>
  <c r="Q20" i="13"/>
  <c r="K20" i="13"/>
  <c r="J20" i="13"/>
  <c r="H20" i="13"/>
  <c r="Q100" i="13"/>
  <c r="Q59" i="13"/>
  <c r="Q18" i="13"/>
  <c r="Q9" i="13" s="1"/>
  <c r="H18" i="13"/>
  <c r="K18" i="13"/>
  <c r="J18" i="13"/>
  <c r="Q98" i="13"/>
  <c r="Q96" i="13"/>
  <c r="Q55" i="13"/>
  <c r="K16" i="13"/>
  <c r="I55" i="13" l="1"/>
  <c r="J55" i="13" s="1"/>
  <c r="K55" i="13" s="1"/>
  <c r="I63" i="13"/>
  <c r="J63" i="13" s="1"/>
  <c r="K63" i="13" s="1"/>
  <c r="I71" i="13"/>
  <c r="J71" i="13" s="1"/>
  <c r="K71" i="13" s="1"/>
  <c r="I81" i="13"/>
  <c r="J81" i="13" s="1"/>
  <c r="K81" i="13" s="1"/>
  <c r="I85" i="13"/>
  <c r="J85" i="13" s="1"/>
  <c r="K85" i="13" s="1"/>
  <c r="J9" i="13"/>
  <c r="H9" i="13"/>
  <c r="I59" i="13"/>
  <c r="J59" i="13" s="1"/>
  <c r="K59" i="13" s="1"/>
  <c r="I75" i="13"/>
  <c r="J75" i="13" s="1"/>
  <c r="K75" i="13" s="1"/>
  <c r="I83" i="13"/>
  <c r="J83" i="13" s="1"/>
  <c r="K83" i="13" s="1"/>
  <c r="I87" i="13"/>
  <c r="J87" i="13" s="1"/>
  <c r="K87" i="13" s="1"/>
  <c r="I100" i="13"/>
  <c r="J100" i="13" s="1"/>
  <c r="J67" i="13"/>
  <c r="K67" i="13" s="1"/>
  <c r="I131" i="13"/>
  <c r="J131" i="13" s="1"/>
  <c r="K131" i="13" s="1"/>
  <c r="J77" i="13"/>
  <c r="K77" i="13" s="1"/>
  <c r="J79" i="13"/>
  <c r="K79" i="13" s="1"/>
  <c r="J206" i="13"/>
  <c r="K206" i="13" s="1"/>
  <c r="Q57" i="13"/>
  <c r="J57" i="13" s="1"/>
  <c r="K57" i="13" s="1"/>
  <c r="K171" i="13"/>
  <c r="K173" i="13"/>
  <c r="Q182" i="13"/>
  <c r="Q181" i="13" s="1"/>
  <c r="I181" i="13" s="1"/>
  <c r="K175" i="13"/>
  <c r="J128" i="13"/>
  <c r="K128" i="13"/>
  <c r="J126" i="13"/>
  <c r="K126" i="13"/>
  <c r="J124" i="13"/>
  <c r="K124" i="13"/>
  <c r="J122" i="13"/>
  <c r="K122" i="13"/>
  <c r="J120" i="13"/>
  <c r="K120" i="13"/>
  <c r="J118" i="13"/>
  <c r="K118" i="13"/>
  <c r="J116" i="13"/>
  <c r="K116" i="13"/>
  <c r="K114" i="13"/>
  <c r="J114" i="13"/>
  <c r="J112" i="13"/>
  <c r="K112" i="13"/>
  <c r="J110" i="13"/>
  <c r="K110" i="13"/>
  <c r="J108" i="13"/>
  <c r="K108" i="13"/>
  <c r="J106" i="13"/>
  <c r="K106" i="13"/>
  <c r="J65" i="13"/>
  <c r="K65" i="13" s="1"/>
  <c r="J104" i="13"/>
  <c r="K104" i="13"/>
  <c r="J102" i="13"/>
  <c r="K102" i="13"/>
  <c r="J98" i="13"/>
  <c r="K98" i="13"/>
  <c r="J96" i="13"/>
  <c r="K96" i="13"/>
  <c r="Q169" i="13"/>
  <c r="Q168" i="13" s="1"/>
  <c r="I169" i="13"/>
  <c r="I168" i="13" s="1"/>
  <c r="H169" i="13"/>
  <c r="H168" i="13" s="1"/>
  <c r="Q94" i="13"/>
  <c r="I94" i="13" s="1"/>
  <c r="Q53" i="13"/>
  <c r="K14" i="13"/>
  <c r="Q92" i="13"/>
  <c r="Q51" i="13"/>
  <c r="K12" i="13"/>
  <c r="I51" i="13" l="1"/>
  <c r="J51" i="13" s="1"/>
  <c r="K51" i="13" s="1"/>
  <c r="K9" i="13"/>
  <c r="J53" i="13"/>
  <c r="K53" i="13" s="1"/>
  <c r="I53" i="13"/>
  <c r="K100" i="13"/>
  <c r="I92" i="13"/>
  <c r="J92" i="13" s="1"/>
  <c r="Q48" i="13"/>
  <c r="J181" i="13"/>
  <c r="K181" i="13" s="1"/>
  <c r="J169" i="13"/>
  <c r="J168" i="13" s="1"/>
  <c r="J49" i="13"/>
  <c r="K49" i="13" s="1"/>
  <c r="I182" i="13"/>
  <c r="J182" i="13" s="1"/>
  <c r="K182" i="13" s="1"/>
  <c r="J130" i="13"/>
  <c r="K130" i="13" s="1"/>
  <c r="K169" i="13"/>
  <c r="K168" i="13" s="1"/>
  <c r="K94" i="13"/>
  <c r="J94" i="13"/>
  <c r="I48" i="13" l="1"/>
  <c r="J48" i="13" s="1"/>
  <c r="K48" i="13" s="1"/>
  <c r="K92" i="13"/>
  <c r="Q89" i="13"/>
  <c r="I89" i="13" s="1"/>
  <c r="J89" i="13" l="1"/>
  <c r="K89" i="13"/>
  <c r="J90" i="13"/>
  <c r="K90" i="13"/>
</calcChain>
</file>

<file path=xl/sharedStrings.xml><?xml version="1.0" encoding="utf-8"?>
<sst xmlns="http://schemas.openxmlformats.org/spreadsheetml/2006/main" count="2367" uniqueCount="418">
  <si>
    <t>Приложение N 4</t>
  </si>
  <si>
    <t>к Порядку проведения мониторинга</t>
  </si>
  <si>
    <t>достижения результатов предоставления</t>
  </si>
  <si>
    <t>субсидий, в том числе грантов</t>
  </si>
  <si>
    <t>в форме субсидий, юридическим лицам,</t>
  </si>
  <si>
    <t>в том числе бюджетным и автономным</t>
  </si>
  <si>
    <t>учреждениям, индивидуальным</t>
  </si>
  <si>
    <t>предпринимателям, физическим лицам -</t>
  </si>
  <si>
    <t>производителям товаров, работ, услуг,</t>
  </si>
  <si>
    <t>утвержденному приказом Министерства</t>
  </si>
  <si>
    <t>финансов Российской Федерации</t>
  </si>
  <si>
    <t>от 27.04.2024 N 53н</t>
  </si>
  <si>
    <t>(форма)</t>
  </si>
  <si>
    <t>ИНФОРМАЦИЯ</t>
  </si>
  <si>
    <t>о мониторинге достижения результатов предоставления субсидии</t>
  </si>
  <si>
    <t>Коды</t>
  </si>
  <si>
    <t>по состоянию</t>
  </si>
  <si>
    <t>Дата</t>
  </si>
  <si>
    <t>Дата &lt;1&gt;</t>
  </si>
  <si>
    <t>Наименование финансового органа</t>
  </si>
  <si>
    <t>по Сводному реестру</t>
  </si>
  <si>
    <t>Наименование структурного элемента государственной (муниципальной) программы &lt;2&gt;</t>
  </si>
  <si>
    <t>по БК &lt;2&gt;</t>
  </si>
  <si>
    <t>Наименование субсидии</t>
  </si>
  <si>
    <t>по БК &lt;3&gt;</t>
  </si>
  <si>
    <t>Периодичность</t>
  </si>
  <si>
    <t>Раздел I. Информация о достижении контрольных точек в целях</t>
  </si>
  <si>
    <t>достижения результатов предоставления субсидии</t>
  </si>
  <si>
    <t>N п/п</t>
  </si>
  <si>
    <t>Наименование данных</t>
  </si>
  <si>
    <t>Количество &lt;4&gt;</t>
  </si>
  <si>
    <t>X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</si>
  <si>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</si>
  <si>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</si>
  <si>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</si>
  <si>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</si>
  <si>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</si>
  <si>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</si>
  <si>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 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</si>
  <si>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</si>
  <si>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</si>
  <si>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плановых сроков их достижения</t>
  </si>
  <si>
    <t>недостигнутые в отчетном периоде контрольные точки, в том числе:</t>
  </si>
  <si>
    <t>Раздел II. Информация о достижении результатов</t>
  </si>
  <si>
    <t>предоставления субсидии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</si>
  <si>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</si>
  <si>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</si>
  <si>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</si>
  <si>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</si>
  <si>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</si>
  <si>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</si>
  <si>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</si>
  <si>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</si>
  <si>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</si>
  <si>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</si>
  <si>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</si>
  <si>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</si>
  <si>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</si>
  <si>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</si>
  <si>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</si>
  <si>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</si>
  <si>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</si>
  <si>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</si>
  <si>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</si>
  <si>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</si>
  <si>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</si>
  <si>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</si>
  <si>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</si>
  <si>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Результат предоставления субсидии:</t>
  </si>
  <si>
    <t>Контрольная точка:</t>
  </si>
  <si>
    <t>--------------------------------</t>
  </si>
  <si>
    <t>&lt;1&gt; Дата формирования настоящей Информации о мониторинге достижения результатов предоставления субсидии.</t>
  </si>
  <si>
    <t>&lt;2&gt; Наименование структурного элемента государственной (муниципальной) программы (в случае предоставления субсидии для достижения результатов, включенных в государственные (муниципальные) программы) с отражением в кодовой зоне 4 и 5 разрядов целевой статьи расходов соответствующего бюджета бюджетной системы Российской Федерации.</t>
  </si>
  <si>
    <t>&lt;3&gt; 13 - 17 разряды целевой статьи расходов соответствующего бюджета бюджетной системы Российской Федерации.</t>
  </si>
  <si>
    <t>&lt;4&gt; Количество контрольных точек в графе 3 раздела I настоящего приложения:</t>
  </si>
  <si>
    <t>&lt;5&gt; Показатели раздела II настоящего приложения:</t>
  </si>
  <si>
    <t>для строк "Результат предоставления субсидии":</t>
  </si>
  <si>
    <t>в части графы 12 разница между значением результата предоставления субсидии на текущий финансовый год, указанным при обосновании бюджетных ассигнований по соответствующей субсидии, и суммой конечных значений результатов предоставления субсидии, включенных в заключенные по субсидии соглашения о предоставлении субсидии, в том числе гранта в форме субсидии (далее - соглашение) (в случае, если значение результата предоставления субсидии утверждено при обосновании бюджетных ассигнований по соответствующей субсидии);</t>
  </si>
  <si>
    <t>для иных строк:</t>
  </si>
  <si>
    <t>в части графы 15 соответствующие показатели, установленные в приложениях к соглашениям, в которых определяется размер субсидии, предусмотренный для достижения результата предоставления субсидии;</t>
  </si>
  <si>
    <t>в части графы 17 соответствующие показатели, установленные в приложениях к соглашениям, в которых определяется объем обязательств, принятых в целях достижения результата предоставления субсидии в текущем финансовом году (объем принятых получателями субсидии на отчетную дату обязательств, источником финансового обеспечения которых является субсидия);</t>
  </si>
  <si>
    <t>в части графы 18 показатели, установленные в приложениях к соглашениям, в которых определяется объем денежных обязательств, принятых в целях достижения результата предоставления субсидии в текущем финансовом году (объем денежных обязательств (за исключением авансов), принятых получателями субсидии на отчетную дату в целях достижения результатов предоставления субсидии).</t>
  </si>
  <si>
    <t>1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</si>
  <si>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</si>
  <si>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</si>
  <si>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</si>
  <si>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</si>
  <si>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</si>
  <si>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</si>
  <si>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</si>
  <si>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</si>
  <si>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</si>
  <si>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</si>
  <si>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</si>
  <si>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2</t>
  </si>
  <si>
    <t>2.1</t>
  </si>
  <si>
    <t>2.1.1</t>
  </si>
  <si>
    <t>2.1.2</t>
  </si>
  <si>
    <t>2.1.3</t>
  </si>
  <si>
    <t>2.2</t>
  </si>
  <si>
    <t>2.3</t>
  </si>
  <si>
    <t>2.3.1</t>
  </si>
  <si>
    <t>2.3.2</t>
  </si>
  <si>
    <t>2.4</t>
  </si>
  <si>
    <t>2.4.1</t>
  </si>
  <si>
    <t>2.4.2</t>
  </si>
  <si>
    <t>по строке 1.1 в разрезе результатов предоставления субсидии исходя из суммы количества контрольных точек, указанных в строках 1.1.1 - 1.1.3 в разрезе результатов предоставления субсидии;</t>
  </si>
  <si>
    <t>по строкам 1.1.1 - 1.1.3 исходя из количества контрольных точек, по которым дата фактического достижения, указанная в графе 14 раздела II настоящего приложения, соответствует отчетному периоду, отраженных в разрезе получателей субсидии;</t>
  </si>
  <si>
    <t>по строке 1.2 в разрезе результатов предоставления субсидии исходя из количества контрольных точек, по которым дата фактического достижения, указанная в графе 14 раздела II настоящего приложения, наступила в периодах, предшествующих отчетному, отраженных в разрезе получателей субсидии;</t>
  </si>
  <si>
    <t>по строке 1.3 в разрезе результатов предоставления субсидии исходя из суммы количества контрольных точек, указанных в строках 1.3.1, 1.3.2 в разрезе результатов предоставления субсидии;</t>
  </si>
  <si>
    <t>по строкам 1.3.1, 1.3.2 исходя из количества контрольных точек, по которым на конец отчетного периода в графе 14 раздела II настоящего приложения отсутствует информация о фактическом достижении, отраженных в разрезе получателей субсидии;</t>
  </si>
  <si>
    <t>по строке 1.4 в разрезе результатов предоставления субсидии исходя из суммы количества контрольных точек, указанных в строках 1.4.1, 1.4.2 в разрезе результатов предоставления субсидии;</t>
  </si>
  <si>
    <t>по строке 1.4.1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соответствует или наступает ранее плановой даты, указанной в графе 13 раздела II настоящего приложения, отраженных в разрезе получателей субсидии;</t>
  </si>
  <si>
    <t>по строке 1.4.2 исходя из количества контрольных точек, достижение которых запланировано в течение трех месяцев, следующих за отчетным периодом, по которым прогнозный срок, указанный в графе 14 раздела II настоящего приложения, наступает позднее плановой даты, указанной в графе 13 раздела II настоящего приложения, отраженных в разрезе получателей субсидии.</t>
  </si>
  <si>
    <t>в части граф 5, 6 информация о значении результата предоставления субсидии, утвержденном при обосновании бюджетных ассигнований по соответствующей субсидии;</t>
  </si>
  <si>
    <t>в части граф 7 - 11, 15, 17, 18 сумма показателей указанных граф по строке "Результат предоставления субсидии" в разрезе получателей субсидии;</t>
  </si>
  <si>
    <t>в части графы 16 разница между размером субсидии, утвержденным при обосновании бюджетных ассигнований по соответствующей субсидии, и показателем графы 15;</t>
  </si>
  <si>
    <t>в части граф 2 - 6, 8, 10, 11, 13, 14 показатели граф 1 - 10 отчетов о реализации плана мероприятий по достижению результатов предоставления субсидии, сформированных в соответствии с пунктом 6 настоящего Порядка;</t>
  </si>
  <si>
    <t>в части граф 7, 9 соответствующие показатели, установленные в приложениях к соглашениям, в которых определяются плановые и фактические значения результатов предоставления субсидии с даты заключения соглашений;</t>
  </si>
  <si>
    <t>Субсидии для последующих выплат физическим лицам</t>
  </si>
  <si>
    <t>Субсидии бюджетным и автономным учреждениям на иные цели</t>
  </si>
  <si>
    <t>Человек</t>
  </si>
  <si>
    <t>Процент</t>
  </si>
  <si>
    <t>Штук</t>
  </si>
  <si>
    <t>МАДОУ № 1</t>
  </si>
  <si>
    <t>МАДОУ № 2</t>
  </si>
  <si>
    <t>МБДОУ № 3</t>
  </si>
  <si>
    <t>МБДОУ № 4</t>
  </si>
  <si>
    <t>МБДОУ № 6</t>
  </si>
  <si>
    <t>МАДОУ № 12</t>
  </si>
  <si>
    <t>МАДОУ № 13</t>
  </si>
  <si>
    <t>МБДОУ № 15</t>
  </si>
  <si>
    <t>МБДОУ № 18</t>
  </si>
  <si>
    <t>МБДОУ № 20</t>
  </si>
  <si>
    <t>МАДОУ № 21</t>
  </si>
  <si>
    <t>МБДОУ № 23</t>
  </si>
  <si>
    <t>МАДОУ № 24</t>
  </si>
  <si>
    <t>МБДОУ № 25</t>
  </si>
  <si>
    <t>МБДОУ № 26</t>
  </si>
  <si>
    <t>МБДОУ № 28</t>
  </si>
  <si>
    <t>МБДОУ № 27</t>
  </si>
  <si>
    <t>МАДОУ № 29</t>
  </si>
  <si>
    <t>МАДОУ ЦРР-ДС № 30</t>
  </si>
  <si>
    <t>МАДОУ № 31</t>
  </si>
  <si>
    <t>Выплаты осуществлены</t>
  </si>
  <si>
    <t>Подготовлена программа мероприятия</t>
  </si>
  <si>
    <t xml:space="preserve"> Субсидии на оказание услуг (выполнение работ)</t>
  </si>
  <si>
    <t>Услуга оказана (работы выполнены)</t>
  </si>
  <si>
    <t>Утверждены (одобрены, сформированы) документы, необходимые для оказания услуги (выполнения работы)</t>
  </si>
  <si>
    <t>МАДОУ № 30</t>
  </si>
  <si>
    <t>МБОУ СОШ № 117</t>
  </si>
  <si>
    <t>МБОУ СОШ № 121</t>
  </si>
  <si>
    <t>МБОУ СКОШ № 122</t>
  </si>
  <si>
    <t>МБОУ СОШ № 125</t>
  </si>
  <si>
    <t>МБОУ СОШ № 126</t>
  </si>
  <si>
    <t>МБОУ Гимназия № 127</t>
  </si>
  <si>
    <t>МБОУ СОШ № 135</t>
  </si>
  <si>
    <t>1. Результат предоставления субсидии на привлечение детей из малообеспеченных, неблагополучных семей, а также семей, оказавшихся в трудной жизненной ситуации, в расположенные на территории Челябинской области муниципальные образовательные организации, реализующие образовательные программы дошкольного образования, через предоставление компенсации части родительской платы 
(Доп.ЭК 500.90)</t>
  </si>
  <si>
    <t>2 .Результат предоставления субсидии на предоставление льгот за присмотр и уход в дошкольных образовательных организациях в соответствии с нормативно-правовыми актами 
(Доп.Эк 500.91)</t>
  </si>
  <si>
    <t>3. Результат предоставления субсидии (субвенции) на осуществление переданных государственных полномочий по предоставлению компенсации части платы, взимаемой с родителей (законных представителей) за присмотр и уход за детьми в образовательных организациях, реализующих образовательную программу дошкольного образования, расположенных на территории Челябинской области 
(КЦСР 44 1 73 04090)</t>
  </si>
  <si>
    <t>квартальная</t>
  </si>
  <si>
    <t xml:space="preserve">Результат предоставления субсидии на привлечение детей из малообеспеченных, неблагополучных семей, а также семей, оказавшихся в трудной жизненной ситуации, в расположенные на территории Челябинской области муниципальные образовательные организации, реализующие образовательные программы дошкольного образования, через предоставление компенсации части родительской платы </t>
  </si>
  <si>
    <t xml:space="preserve">Результат предоставления субсидии на предоставление льгот за присмотр и уход в дошкольных образовательных организациях в соответствии с нормативно-правовыми актами </t>
  </si>
  <si>
    <t>3</t>
  </si>
  <si>
    <t xml:space="preserve">Результат предоставления субсидии (субвенции) на осуществление переданных государственных полномочий по предоставлению компенсации части платы, взимаемой с родителей (законных представителей) за присмотр и уход за детьми в образовательных организациях, реализующих образовательную программу дошкольного образования, расположенных на территории Челябинской области </t>
  </si>
  <si>
    <t>3.1</t>
  </si>
  <si>
    <t>3.1.1</t>
  </si>
  <si>
    <t>3.1.2</t>
  </si>
  <si>
    <t>3.1.3</t>
  </si>
  <si>
    <t>3.2</t>
  </si>
  <si>
    <t>3.3</t>
  </si>
  <si>
    <t>3.3.1</t>
  </si>
  <si>
    <t>3.3.2</t>
  </si>
  <si>
    <t>3.4</t>
  </si>
  <si>
    <t>3.4.1</t>
  </si>
  <si>
    <t>3.4.2</t>
  </si>
  <si>
    <t>4</t>
  </si>
  <si>
    <t xml:space="preserve">Результат предоставления субсидии на проведение различных мероприятий муниципального уровня, обеспечение участия обучающихся в областных, российских и международных мероприятиях </t>
  </si>
  <si>
    <t>4.1</t>
  </si>
  <si>
    <t>4.1.1</t>
  </si>
  <si>
    <t>4.1.2</t>
  </si>
  <si>
    <t>4.1.3</t>
  </si>
  <si>
    <t>4.2</t>
  </si>
  <si>
    <t>4.3</t>
  </si>
  <si>
    <t>4.3.1</t>
  </si>
  <si>
    <t>4.3.2</t>
  </si>
  <si>
    <t>4.4</t>
  </si>
  <si>
    <t>4.4.1</t>
  </si>
  <si>
    <t>4.4.2</t>
  </si>
  <si>
    <t>5</t>
  </si>
  <si>
    <t xml:space="preserve">Результат предоставления субсидии на выплату единовременной помощи молодым специалистам </t>
  </si>
  <si>
    <t>5.1</t>
  </si>
  <si>
    <t>5.1.1</t>
  </si>
  <si>
    <t>5.1.2</t>
  </si>
  <si>
    <t>5.1.3</t>
  </si>
  <si>
    <t>5.2</t>
  </si>
  <si>
    <t>5.3</t>
  </si>
  <si>
    <t>5.3.1</t>
  </si>
  <si>
    <t>5.3.2</t>
  </si>
  <si>
    <t>5.4</t>
  </si>
  <si>
    <t>5.4.1</t>
  </si>
  <si>
    <t>5.4.2</t>
  </si>
  <si>
    <t>6</t>
  </si>
  <si>
    <t>6.1</t>
  </si>
  <si>
    <t>6.1.1</t>
  </si>
  <si>
    <t>6.1.2</t>
  </si>
  <si>
    <t>6.1.3</t>
  </si>
  <si>
    <t>6.2</t>
  </si>
  <si>
    <t>6.3</t>
  </si>
  <si>
    <t>6.3.1</t>
  </si>
  <si>
    <t>6.3.2</t>
  </si>
  <si>
    <t>6.4</t>
  </si>
  <si>
    <t>6.4.1</t>
  </si>
  <si>
    <t>6.4.2</t>
  </si>
  <si>
    <t>7</t>
  </si>
  <si>
    <t>Результат предоставления субсидии на реализацию инициативных проектов</t>
  </si>
  <si>
    <t>7.1</t>
  </si>
  <si>
    <t>7.1.1</t>
  </si>
  <si>
    <t>7.1.2</t>
  </si>
  <si>
    <t>7.1.3</t>
  </si>
  <si>
    <t>7.2</t>
  </si>
  <si>
    <t>7.3</t>
  </si>
  <si>
    <t>7.3.1</t>
  </si>
  <si>
    <t>7.3.2</t>
  </si>
  <si>
    <t>7.4</t>
  </si>
  <si>
    <t>7.4.1</t>
  </si>
  <si>
    <t>7.4.2</t>
  </si>
  <si>
    <t>8</t>
  </si>
  <si>
    <t>8.1</t>
  </si>
  <si>
    <t>8.1.1</t>
  </si>
  <si>
    <t>8.1.2</t>
  </si>
  <si>
    <t>8.1.3</t>
  </si>
  <si>
    <t>8.2</t>
  </si>
  <si>
    <t>8.3</t>
  </si>
  <si>
    <t>8.3.1</t>
  </si>
  <si>
    <t>8.3.2</t>
  </si>
  <si>
    <t>8.4</t>
  </si>
  <si>
    <t>8.4.1</t>
  </si>
  <si>
    <t>8.4.2</t>
  </si>
  <si>
    <t>9</t>
  </si>
  <si>
    <t xml:space="preserve">Результат предоставления субсидии на выплату денежного поощрения (премии) обучающихся общеобразовательных учреждений  </t>
  </si>
  <si>
    <t>9.1</t>
  </si>
  <si>
    <t>9.1.1</t>
  </si>
  <si>
    <t>9.1.2</t>
  </si>
  <si>
    <t>9.1.3</t>
  </si>
  <si>
    <t>9.2</t>
  </si>
  <si>
    <t>9.3</t>
  </si>
  <si>
    <t>9.3.1</t>
  </si>
  <si>
    <t>9.3.2</t>
  </si>
  <si>
    <t>9.4</t>
  </si>
  <si>
    <t>9.4.1</t>
  </si>
  <si>
    <t>9.4.2</t>
  </si>
  <si>
    <t>10</t>
  </si>
  <si>
    <t>10.1</t>
  </si>
  <si>
    <t>10.1.1</t>
  </si>
  <si>
    <t>10.1.2</t>
  </si>
  <si>
    <t>10.1.3</t>
  </si>
  <si>
    <t>10.2</t>
  </si>
  <si>
    <t>10.3</t>
  </si>
  <si>
    <t>10.3.1</t>
  </si>
  <si>
    <t>10.3.2</t>
  </si>
  <si>
    <t>10.4</t>
  </si>
  <si>
    <t>10.4.1</t>
  </si>
  <si>
    <t>10.4.2</t>
  </si>
  <si>
    <t>Результат предоставления субсидии на проведение ремонтных работ по замене оконных блоков в муниципальных общеобразовательных организациях</t>
  </si>
  <si>
    <t>Субсидии бюджетным (автономным) учреждениям на иные цели</t>
  </si>
  <si>
    <t>Постановление Правительства РФ от 25.10.2023 № 1780</t>
  </si>
  <si>
    <t>Об утверждении Правил предоставления из бюджетов бюджетной системы Российской Федерации субсидий, в том числе грантов в форме субсидий, юридическим лицам, индивидуальным предпринимателям, а также физическим лицам - производителям товаров, работ, услуг</t>
  </si>
  <si>
    <t>© Материал из Справочная система «Госфинансы».</t>
  </si>
  <si>
    <t>Подробнее: https://gosfinansy.ru/#/document/99/1304140172/ZAP320C3PG/?of=copy-3821b11993</t>
  </si>
  <si>
    <r>
      <t xml:space="preserve">В целях проведения мониторинга достижения результата предоставления субсидии главный распорядитель бюджетных средств формирует план мероприятий по достижению результата предоставления субсидии по форме, установленной порядком проведения мониторинга достижения результата, в котором отражаются контрольные точки по каждому результату предоставления субсидии. План мероприятий по достижению результата предоставления субсидии формируется с указанием </t>
    </r>
    <r>
      <rPr>
        <sz val="8"/>
        <color rgb="FFFF0000"/>
        <rFont val="Arial"/>
        <family val="2"/>
        <charset val="204"/>
      </rPr>
      <t>не менее одной контрольной точки в квартал.     </t>
    </r>
  </si>
  <si>
    <t>Мероприятия завершены</t>
  </si>
  <si>
    <t>Дворец творчества</t>
  </si>
  <si>
    <t>Муниципальная программа «Развитие образования в Снежинском городском округе Челябинской области» на 2026 - 2030 гг.</t>
  </si>
  <si>
    <t>Результат предоставления субсидии на расходы для проведения государственной итоговой аттестации</t>
  </si>
  <si>
    <t>Результат предоставления субсидии на организацию и проведение мероприятий и конкурсов профессионального мастерства, обеспечение участия работников учреждений в мероприятиях и конкурсах, организуемых на областном, российском и международном уровнях (за счет средств местного бюджета)</t>
  </si>
  <si>
    <t xml:space="preserve">4. Результат предоставления субсидии на проведение различных мероприятий муниципального уровня, обеспечение участия обучающихся в областных, российских и международных мероприятиях 
</t>
  </si>
  <si>
    <t xml:space="preserve">5. Результат предоставления субсидии на организацию и проведение мероприятий и конкурсов профессионального мастерства, обеспечение участия работников учреждений в мероприятиях и конкурсах, организуемых на областном, российском и международном уровнях (за счет средств местного бюджета)
</t>
  </si>
  <si>
    <t>6. Результат предоставления субсидии на выплату единовременной помощи молодым специалистам 
(Доп.Эк 211.12, 213.12)</t>
  </si>
  <si>
    <t>8. Результат предоставления субсидии на выплату денежного поощрения (премии) обучающихся общеобразовательных учреждений 
(Доп.Эк 500.90)</t>
  </si>
  <si>
    <t>9. Результат предоставления субсидии на проведение ремонтных работ по замене оконных блоков в муниципальных общеобразовательных организациях 
(КЦСР 44 1 Ю4 03172, 44 1 Ю4 S3172)</t>
  </si>
  <si>
    <t>10. Результат предоставления субсидии на расходы для проведения государственной итоговой аттестации</t>
  </si>
  <si>
    <t>Субсидии на приобретение товаров, работ, услуг</t>
  </si>
  <si>
    <t>МАУ ДОЦ "Орлёнок"</t>
  </si>
  <si>
    <t>Сформирована и утверждена потребность</t>
  </si>
  <si>
    <t>Приобретенные товары поставлены на баланс</t>
  </si>
  <si>
    <t>МБОУ «Гимназия № 127»</t>
  </si>
  <si>
    <t>Утвержден/принят документ, устанавливающий условия осуществления выплат</t>
  </si>
  <si>
    <t>х</t>
  </si>
  <si>
    <t xml:space="preserve">11. Результат предоставления субсидии  на проведение текущих ремонтов и противопожарных мероприятий в образовательных организациях </t>
  </si>
  <si>
    <t>Субсидии на оказание услуг (выполнения работ)</t>
  </si>
  <si>
    <t>11</t>
  </si>
  <si>
    <t xml:space="preserve">Результат предоставления субсидии  на проведение текущих ремонтов и противопожарных мероприятий в образовательных организациях </t>
  </si>
  <si>
    <t>11.1</t>
  </si>
  <si>
    <t>11.1.1</t>
  </si>
  <si>
    <t>11.1.2</t>
  </si>
  <si>
    <t>11.1.3</t>
  </si>
  <si>
    <t>11.2</t>
  </si>
  <si>
    <t>11.3</t>
  </si>
  <si>
    <t>11.3.1</t>
  </si>
  <si>
    <t>11.3.2</t>
  </si>
  <si>
    <t>11.4</t>
  </si>
  <si>
    <t>11.4.1</t>
  </si>
  <si>
    <t>11.4.2</t>
  </si>
  <si>
    <r>
      <t xml:space="preserve">на "01" </t>
    </r>
    <r>
      <rPr>
        <u/>
        <sz val="12"/>
        <color theme="1"/>
        <rFont val="Times New Roman"/>
        <family val="1"/>
        <charset val="204"/>
      </rPr>
      <t>июля</t>
    </r>
    <r>
      <rPr>
        <sz val="12"/>
        <color theme="1"/>
        <rFont val="Times New Roman"/>
        <family val="1"/>
        <charset val="204"/>
      </rPr>
      <t xml:space="preserve"> 2026 г.</t>
    </r>
  </si>
  <si>
    <t>12. Результат предоставления субсидии  на проведение медицинских осмотров сотрудников образовательных учреждений и учреждений дополнительного образования, формирование фонда оплаты труда уборщиков игровых помещений, приобретение аптечек и медикаментов,  оплату медицинских и санитарно-гигиенических услуг, а также организацию обучения и проверку знаний работников  по вопросам  охраны труда в целях подготовки и проведения лагерей дневного пребывания детей в каникулярный период (КЦСР 44 3 73 03350, Доп.ЭК 211.01;213.01; 500.26; 500.40)</t>
  </si>
  <si>
    <t>МБОУ СКОШ № 128</t>
  </si>
  <si>
    <t>Дворец Творчества</t>
  </si>
  <si>
    <t xml:space="preserve">13. Результат предоставления субсидии на организацию деятельности трудовых объединений при общеобразовательных учреждениях в летний период
</t>
  </si>
  <si>
    <t>МБДОУ 4</t>
  </si>
  <si>
    <t>МБДОУ 15</t>
  </si>
  <si>
    <t>МБДОУ 18</t>
  </si>
  <si>
    <t>МБДОУ 20</t>
  </si>
  <si>
    <t>МБДОУ 27</t>
  </si>
  <si>
    <t>МАДОУ 30</t>
  </si>
  <si>
    <t xml:space="preserve">14. Результат предоставления субсидии на организацию трудоустройства несовершеннолетних граждан в возрасте от 14 до 18 лет на временные рабочие места (Доп.ЭК 500.27) </t>
  </si>
  <si>
    <t>ОРЛЁНОК</t>
  </si>
  <si>
    <t>15. Результат предоставления субсидии на льготу суммы родительской платы за путевки в загородные лагеря и лагеря с дневным пребыванием для детей, находящихся в трудной жизненной ситуации (44 3 73 03350 (Доп.ЭК 500.95)</t>
  </si>
  <si>
    <t>16. Результат предоставления субсидии на льготу суммы родительской платы за путевки в загородные лагеря и лагеря с дневным пребыванием для детей граждан, призванных на военную службу по мобилизации и добровольцев, участвующих в СВО в соответствии с Указом Президента РФ от 21.09.2022 №647, а также погибших в результате участия в СВО (ДОП.ЭК 500.85)</t>
  </si>
  <si>
    <t>Субсидия на приобретение товаров, работ услуг</t>
  </si>
  <si>
    <t>17. Результат предоставления субсидии на приобретение оборудования и мебели
(Доп.Эк 500.09)</t>
  </si>
  <si>
    <t>18. Результат предоставления субсидии на приобретение компьютерного оборудования муниципальными общеобразовательными организациями, а также на финансовое обеспечение учебных расходов муниципальных общеобразовательных организаций, признанных региональными инновационными площадками, связанных с реализацией инновационных образовательных программ (за счет средств 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и обеспечение дополнительного образования детей в муниципальных общеобразовательных организациях)
(Доп.Эк 310.00)</t>
  </si>
  <si>
    <t>12</t>
  </si>
  <si>
    <t>12.1</t>
  </si>
  <si>
    <t>12.1.1</t>
  </si>
  <si>
    <t>12.1.2</t>
  </si>
  <si>
    <t>12.1.3</t>
  </si>
  <si>
    <t>12.2</t>
  </si>
  <si>
    <t>12.3</t>
  </si>
  <si>
    <t>12.3.1</t>
  </si>
  <si>
    <t>12.3.2</t>
  </si>
  <si>
    <t>12.4</t>
  </si>
  <si>
    <t>12.4.1</t>
  </si>
  <si>
    <t>12.4.2</t>
  </si>
  <si>
    <t>13</t>
  </si>
  <si>
    <t>13.1</t>
  </si>
  <si>
    <t>13.1.1</t>
  </si>
  <si>
    <t>13.1.2</t>
  </si>
  <si>
    <t>13.1.3</t>
  </si>
  <si>
    <t>13.2</t>
  </si>
  <si>
    <t>13.3</t>
  </si>
  <si>
    <t>13.3.1</t>
  </si>
  <si>
    <t>13.3.2</t>
  </si>
  <si>
    <t>13.4</t>
  </si>
  <si>
    <t>13.4.1</t>
  </si>
  <si>
    <t>13.4.2</t>
  </si>
  <si>
    <t>14</t>
  </si>
  <si>
    <t>14.1</t>
  </si>
  <si>
    <t>14.1.1</t>
  </si>
  <si>
    <t>14.1.2</t>
  </si>
  <si>
    <t>14.1.3</t>
  </si>
  <si>
    <t>14.2</t>
  </si>
  <si>
    <t>14.3</t>
  </si>
  <si>
    <t>14.3.1</t>
  </si>
  <si>
    <t>14.3.2</t>
  </si>
  <si>
    <t>14.4</t>
  </si>
  <si>
    <t>14.4.1</t>
  </si>
  <si>
    <t>14.4.2</t>
  </si>
  <si>
    <t>15</t>
  </si>
  <si>
    <t>15.1</t>
  </si>
  <si>
    <t>15.1.1</t>
  </si>
  <si>
    <t>15.1.2</t>
  </si>
  <si>
    <t>15.1.3</t>
  </si>
  <si>
    <t>15.2</t>
  </si>
  <si>
    <t>15.3</t>
  </si>
  <si>
    <t>15.3.1</t>
  </si>
  <si>
    <t>15.3.2</t>
  </si>
  <si>
    <t>15.4</t>
  </si>
  <si>
    <t>15.4.1</t>
  </si>
  <si>
    <t>15.4.2</t>
  </si>
  <si>
    <t>16</t>
  </si>
  <si>
    <t>16.1</t>
  </si>
  <si>
    <t>16.1.1</t>
  </si>
  <si>
    <t>16.1.2</t>
  </si>
  <si>
    <t>16.1.3</t>
  </si>
  <si>
    <t>16.2</t>
  </si>
  <si>
    <t>16.3</t>
  </si>
  <si>
    <t>16.3.1</t>
  </si>
  <si>
    <t>16.3.2</t>
  </si>
  <si>
    <t>16.4</t>
  </si>
  <si>
    <t>16.4.1</t>
  </si>
  <si>
    <t>16.4.2</t>
  </si>
  <si>
    <t>17</t>
  </si>
  <si>
    <t>17.1</t>
  </si>
  <si>
    <t>17.1.1</t>
  </si>
  <si>
    <t>17.1.2</t>
  </si>
  <si>
    <t>17.1.3</t>
  </si>
  <si>
    <t>17.2</t>
  </si>
  <si>
    <t>17.3</t>
  </si>
  <si>
    <t>17.3.1</t>
  </si>
  <si>
    <t>17.3.2</t>
  </si>
  <si>
    <t>17.4</t>
  </si>
  <si>
    <t>17.4.1</t>
  </si>
  <si>
    <t>17.4.2</t>
  </si>
  <si>
    <t>18</t>
  </si>
  <si>
    <t>Результат предоставления субсидии на льготу суммы родительской платы за путевки в загородные лагеря и лагеря с дневным пребыванием для детей, находящихся в трудной жизненной ситуации</t>
  </si>
  <si>
    <t>18.1</t>
  </si>
  <si>
    <t>18.1.1</t>
  </si>
  <si>
    <t>18.1.2</t>
  </si>
  <si>
    <t>18.1.3</t>
  </si>
  <si>
    <t>18.2</t>
  </si>
  <si>
    <t>18.3</t>
  </si>
  <si>
    <t>18.3.1</t>
  </si>
  <si>
    <t>18.3.2</t>
  </si>
  <si>
    <t>18.4</t>
  </si>
  <si>
    <t>18.4.1</t>
  </si>
  <si>
    <t>18.4.2</t>
  </si>
  <si>
    <t xml:space="preserve">Результат предоставления субсидии  на проведение медицинских осмотров сотрудников образовательных учреждений и учреждений дополнительного образования, формирование фонда оплаты труда уборщиков игровых помещений, приобретение аптечек и медикаментов,  оплату медицинских и санитарно-гигиенических услуг, а также организацию обучения и проверку знаний работников  по вопросам  охраны труда в целях подготовки и проведения лагерей дневного пребывания детей в каникулярный период </t>
  </si>
  <si>
    <t xml:space="preserve"> Результат предоставления субсидии на организацию деятельности трудовых объединений при общеобразовательных учреждениях в летний период</t>
  </si>
  <si>
    <t xml:space="preserve"> Результат предоставления субсидии на организацию трудоустройства несовершеннолетних граждан в возрасте от 14 до 18 лет на временные рабочие места </t>
  </si>
  <si>
    <t>Результат предоставления субсидии на льготу суммы родительской платы за путевки в загородные лагеря и лагеря с дневным пребыванием для детей граждан, призванных на военную службу по мобилизации и добровольцев, участвующих в СВО в соответствии с Указом Президента РФ от 21.09.2022 №647, а также погибших в результате участия в СВО</t>
  </si>
  <si>
    <t>Результат предоставления субсидии на приобретение оборудования и мебели</t>
  </si>
  <si>
    <t>Результат предоставления субсидии на приобретение компьютерного оборудования муниципальными общеобразовательными организациями, а также на финансовое обеспечение учебных расходов муниципальных общеобразовательных организаций, признанных региональными инновационными площадками, связанных с реализацией инновационных образовательных программ (за счет средств субвенции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и обеспечение дополнительного образования детей в муниципальных общеобразовательных организациях)</t>
  </si>
  <si>
    <t>МАДОУ 2</t>
  </si>
  <si>
    <t>МАДОУ 24</t>
  </si>
  <si>
    <t>Гимназия  № 127</t>
  </si>
  <si>
    <t>7. Результат предоставления субсидии на реализацию инициативных проектов 
(МП "22")</t>
  </si>
  <si>
    <t>МКУ "Финансовое управление Снежинского городского округа Челябинской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</si>
</sst>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6" x14ac:knownFonts="1"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4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Yu Gothic UI Semilight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Yu Gothic UI Semilight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2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b/>
      <sz val="14"/>
      <color rgb="FF0000FF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8"/>
      <color rgb="FF222222"/>
      <name val="Arial"/>
      <family val="2"/>
      <charset val="204"/>
    </font>
    <font>
      <sz val="8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1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0" fontId="0" fillId="0" borderId="0" xfId="0" applyFont="1"/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/>
    <xf numFmtId="0" fontId="7" fillId="0" borderId="1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11" fillId="0" borderId="0" xfId="0" applyFont="1"/>
    <xf numFmtId="0" fontId="5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4" fontId="13" fillId="0" borderId="2" xfId="0" applyNumberFormat="1" applyFont="1" applyBorder="1" applyAlignment="1">
      <alignment vertical="center" wrapText="1"/>
    </xf>
    <xf numFmtId="0" fontId="15" fillId="0" borderId="0" xfId="0" applyFont="1"/>
    <xf numFmtId="4" fontId="15" fillId="0" borderId="0" xfId="0" applyNumberFormat="1" applyFont="1"/>
    <xf numFmtId="9" fontId="13" fillId="0" borderId="2" xfId="0" applyNumberFormat="1" applyFont="1" applyBorder="1" applyAlignment="1">
      <alignment horizontal="center" vertical="center" wrapText="1"/>
    </xf>
    <xf numFmtId="0" fontId="17" fillId="0" borderId="0" xfId="0" applyFont="1"/>
    <xf numFmtId="0" fontId="0" fillId="0" borderId="0" xfId="0" applyAlignment="1">
      <alignment wrapText="1"/>
    </xf>
    <xf numFmtId="0" fontId="17" fillId="0" borderId="0" xfId="0" applyFont="1" applyAlignment="1">
      <alignment wrapText="1"/>
    </xf>
    <xf numFmtId="0" fontId="2" fillId="0" borderId="0" xfId="1" applyAlignment="1">
      <alignment wrapText="1"/>
    </xf>
    <xf numFmtId="14" fontId="1" fillId="0" borderId="9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4" fontId="19" fillId="0" borderId="2" xfId="0" applyNumberFormat="1" applyFont="1" applyBorder="1" applyAlignment="1">
      <alignment vertical="center" wrapText="1"/>
    </xf>
    <xf numFmtId="4" fontId="19" fillId="0" borderId="2" xfId="0" applyNumberFormat="1" applyFont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horizontal="right" vertical="center" wrapText="1"/>
    </xf>
    <xf numFmtId="0" fontId="20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left" vertical="center" wrapText="1" indent="1"/>
    </xf>
    <xf numFmtId="0" fontId="22" fillId="2" borderId="2" xfId="0" applyFont="1" applyFill="1" applyBorder="1" applyAlignment="1">
      <alignment horizontal="left" vertical="center" wrapText="1" indent="1"/>
    </xf>
    <xf numFmtId="0" fontId="1" fillId="0" borderId="2" xfId="0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3" fillId="0" borderId="6" xfId="0" applyNumberFormat="1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0" fontId="24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3" fontId="1" fillId="0" borderId="2" xfId="2" applyFont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 wrapText="1"/>
    </xf>
    <xf numFmtId="10" fontId="1" fillId="0" borderId="2" xfId="0" applyNumberFormat="1" applyFont="1" applyBorder="1" applyAlignment="1">
      <alignment vertical="center" wrapText="1"/>
    </xf>
    <xf numFmtId="9" fontId="1" fillId="0" borderId="2" xfId="0" applyNumberFormat="1" applyFont="1" applyBorder="1" applyAlignment="1">
      <alignment vertical="center" wrapText="1"/>
    </xf>
    <xf numFmtId="3" fontId="13" fillId="0" borderId="2" xfId="0" applyNumberFormat="1" applyFont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3" fillId="0" borderId="9" xfId="0" applyFont="1" applyBorder="1" applyAlignment="1">
      <alignment vertical="center" wrapText="1"/>
    </xf>
    <xf numFmtId="0" fontId="14" fillId="0" borderId="9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" fontId="13" fillId="0" borderId="9" xfId="0" applyNumberFormat="1" applyFont="1" applyFill="1" applyBorder="1" applyAlignment="1">
      <alignment vertical="center" wrapText="1"/>
    </xf>
    <xf numFmtId="4" fontId="13" fillId="0" borderId="9" xfId="0" applyNumberFormat="1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12" fillId="0" borderId="9" xfId="3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4" fontId="12" fillId="0" borderId="9" xfId="0" applyNumberFormat="1" applyFont="1" applyBorder="1" applyAlignment="1">
      <alignment horizontal="right" vertical="center" wrapText="1"/>
    </xf>
    <xf numFmtId="4" fontId="12" fillId="0" borderId="9" xfId="0" applyNumberFormat="1" applyFont="1" applyBorder="1" applyAlignment="1">
      <alignment horizontal="center" vertical="center" wrapText="1"/>
    </xf>
    <xf numFmtId="0" fontId="25" fillId="0" borderId="9" xfId="0" applyNumberFormat="1" applyFont="1" applyFill="1" applyBorder="1" applyAlignment="1">
      <alignment horizontal="left" vertical="center" wrapText="1"/>
    </xf>
    <xf numFmtId="0" fontId="1" fillId="0" borderId="9" xfId="3" applyNumberFormat="1" applyFont="1" applyBorder="1" applyAlignment="1">
      <alignment horizontal="center" vertical="center" wrapText="1"/>
    </xf>
    <xf numFmtId="0" fontId="1" fillId="0" borderId="9" xfId="3" applyNumberFormat="1" applyFont="1" applyBorder="1" applyAlignment="1">
      <alignment vertical="center" wrapText="1"/>
    </xf>
    <xf numFmtId="14" fontId="1" fillId="0" borderId="9" xfId="0" applyNumberFormat="1" applyFont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4" fontId="12" fillId="2" borderId="9" xfId="0" applyNumberFormat="1" applyFont="1" applyFill="1" applyBorder="1" applyAlignment="1">
      <alignment horizontal="right" vertical="center" wrapText="1"/>
    </xf>
    <xf numFmtId="14" fontId="1" fillId="0" borderId="9" xfId="0" applyNumberFormat="1" applyFont="1" applyBorder="1" applyAlignment="1">
      <alignment horizontal="right" vertical="center" wrapText="1"/>
    </xf>
    <xf numFmtId="0" fontId="13" fillId="0" borderId="9" xfId="0" applyNumberFormat="1" applyFont="1" applyBorder="1" applyAlignment="1">
      <alignment vertical="center" wrapText="1"/>
    </xf>
    <xf numFmtId="9" fontId="13" fillId="0" borderId="9" xfId="3" applyFont="1" applyBorder="1" applyAlignment="1">
      <alignment horizontal="center" vertical="center" wrapText="1"/>
    </xf>
    <xf numFmtId="9" fontId="12" fillId="0" borderId="9" xfId="3" applyFont="1" applyBorder="1" applyAlignment="1">
      <alignment horizontal="center" vertical="center" wrapText="1"/>
    </xf>
    <xf numFmtId="0" fontId="13" fillId="0" borderId="9" xfId="3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 indent="1"/>
    </xf>
    <xf numFmtId="0" fontId="12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vertical="center" wrapText="1"/>
    </xf>
    <xf numFmtId="0" fontId="12" fillId="2" borderId="9" xfId="3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" fontId="0" fillId="0" borderId="0" xfId="0" applyNumberFormat="1"/>
    <xf numFmtId="4" fontId="13" fillId="2" borderId="2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14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2" fillId="2" borderId="9" xfId="0" applyFont="1" applyFill="1" applyBorder="1" applyAlignment="1">
      <alignment vertical="center" wrapText="1"/>
    </xf>
    <xf numFmtId="0" fontId="5" fillId="0" borderId="9" xfId="0" applyFont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</cellXfs>
  <cellStyles count="4">
    <cellStyle name="Гиперссылка" xfId="1" builtinId="8"/>
    <cellStyle name="Обычный" xfId="0" builtinId="0"/>
    <cellStyle name="Процентный" xfId="3" builtinId="5"/>
    <cellStyle name="Финансовый" xfId="2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gosfinansy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8"/>
  <sheetViews>
    <sheetView tabSelected="1" view="pageBreakPreview" zoomScale="85" zoomScaleSheetLayoutView="85" workbookViewId="0">
      <selection activeCell="A23" sqref="A23:E23"/>
    </sheetView>
  </sheetViews>
  <sheetFormatPr defaultRowHeight="18.75" x14ac:dyDescent="0.3"/>
  <cols>
    <col min="1" max="1" width="24.59765625" bestFit="1" customWidth="1"/>
    <col min="2" max="2" width="48.5" customWidth="1"/>
    <col min="3" max="3" width="19.19921875" customWidth="1"/>
    <col min="4" max="4" width="12.796875" customWidth="1"/>
    <col min="5" max="5" width="12" customWidth="1"/>
    <col min="6" max="6" width="10.69921875" customWidth="1"/>
    <col min="7" max="12" width="12.09765625" customWidth="1"/>
    <col min="13" max="14" width="10.59765625" customWidth="1"/>
    <col min="15" max="18" width="13.796875" customWidth="1"/>
  </cols>
  <sheetData>
    <row r="1" spans="1:5" x14ac:dyDescent="0.3">
      <c r="E1" s="1" t="s">
        <v>0</v>
      </c>
    </row>
    <row r="2" spans="1:5" x14ac:dyDescent="0.3">
      <c r="E2" s="1" t="s">
        <v>1</v>
      </c>
    </row>
    <row r="3" spans="1:5" x14ac:dyDescent="0.3">
      <c r="E3" s="1" t="s">
        <v>2</v>
      </c>
    </row>
    <row r="4" spans="1:5" x14ac:dyDescent="0.3">
      <c r="E4" s="1" t="s">
        <v>3</v>
      </c>
    </row>
    <row r="5" spans="1:5" x14ac:dyDescent="0.3">
      <c r="E5" s="1" t="s">
        <v>4</v>
      </c>
    </row>
    <row r="6" spans="1:5" x14ac:dyDescent="0.3">
      <c r="E6" s="1" t="s">
        <v>5</v>
      </c>
    </row>
    <row r="7" spans="1:5" x14ac:dyDescent="0.3">
      <c r="E7" s="1" t="s">
        <v>6</v>
      </c>
    </row>
    <row r="8" spans="1:5" x14ac:dyDescent="0.3">
      <c r="E8" s="1" t="s">
        <v>7</v>
      </c>
    </row>
    <row r="9" spans="1:5" x14ac:dyDescent="0.3">
      <c r="E9" s="1" t="s">
        <v>8</v>
      </c>
    </row>
    <row r="10" spans="1:5" x14ac:dyDescent="0.3">
      <c r="E10" s="1" t="s">
        <v>9</v>
      </c>
    </row>
    <row r="11" spans="1:5" x14ac:dyDescent="0.3">
      <c r="E11" s="1" t="s">
        <v>10</v>
      </c>
    </row>
    <row r="12" spans="1:5" x14ac:dyDescent="0.3">
      <c r="E12" s="1" t="s">
        <v>11</v>
      </c>
    </row>
    <row r="13" spans="1:5" x14ac:dyDescent="0.3">
      <c r="A13" s="3"/>
    </row>
    <row r="14" spans="1:5" x14ac:dyDescent="0.3">
      <c r="A14" s="1"/>
      <c r="E14" s="1" t="s">
        <v>12</v>
      </c>
    </row>
    <row r="15" spans="1:5" x14ac:dyDescent="0.3">
      <c r="A15" s="3"/>
    </row>
    <row r="16" spans="1:5" x14ac:dyDescent="0.3">
      <c r="A16" s="119" t="s">
        <v>13</v>
      </c>
      <c r="B16" s="119"/>
      <c r="C16" s="119"/>
      <c r="D16" s="119"/>
      <c r="E16" s="119"/>
    </row>
    <row r="17" spans="1:5" x14ac:dyDescent="0.3">
      <c r="A17" s="119" t="s">
        <v>14</v>
      </c>
      <c r="B17" s="119"/>
      <c r="C17" s="119"/>
      <c r="D17" s="119"/>
      <c r="E17" s="119"/>
    </row>
    <row r="18" spans="1:5" x14ac:dyDescent="0.3">
      <c r="A18" s="3"/>
    </row>
    <row r="19" spans="1:5" x14ac:dyDescent="0.3">
      <c r="A19" s="120"/>
      <c r="B19" s="120"/>
      <c r="C19" s="120"/>
      <c r="D19" s="121"/>
      <c r="E19" s="28" t="s">
        <v>15</v>
      </c>
    </row>
    <row r="20" spans="1:5" x14ac:dyDescent="0.3">
      <c r="A20" s="120"/>
      <c r="B20" s="5" t="s">
        <v>16</v>
      </c>
      <c r="C20" s="120"/>
      <c r="D20" s="122" t="s">
        <v>17</v>
      </c>
      <c r="E20" s="123">
        <v>46204</v>
      </c>
    </row>
    <row r="21" spans="1:5" x14ac:dyDescent="0.3">
      <c r="A21" s="120"/>
      <c r="B21" s="5" t="s">
        <v>304</v>
      </c>
      <c r="C21" s="120"/>
      <c r="D21" s="122"/>
      <c r="E21" s="124"/>
    </row>
    <row r="22" spans="1:5" s="15" customFormat="1" x14ac:dyDescent="0.3">
      <c r="A22" s="8"/>
      <c r="B22" s="8"/>
      <c r="C22" s="8"/>
      <c r="D22" s="26" t="s">
        <v>18</v>
      </c>
      <c r="E22" s="49">
        <v>46220</v>
      </c>
    </row>
    <row r="23" spans="1:5" s="15" customFormat="1" ht="45" customHeight="1" thickBot="1" x14ac:dyDescent="0.35">
      <c r="A23" s="25" t="s">
        <v>19</v>
      </c>
      <c r="B23" s="7" t="s">
        <v>417</v>
      </c>
      <c r="C23" s="110"/>
      <c r="D23" s="27" t="s">
        <v>20</v>
      </c>
      <c r="E23" s="28">
        <v>75304350</v>
      </c>
    </row>
    <row r="24" spans="1:5" s="15" customFormat="1" ht="75" customHeight="1" thickBot="1" x14ac:dyDescent="0.35">
      <c r="A24" s="24" t="s">
        <v>21</v>
      </c>
      <c r="B24" s="7" t="s">
        <v>273</v>
      </c>
      <c r="C24" s="8"/>
      <c r="D24" s="1" t="s">
        <v>22</v>
      </c>
      <c r="E24" s="29"/>
    </row>
    <row r="25" spans="1:5" s="15" customFormat="1" ht="32.25" customHeight="1" thickBot="1" x14ac:dyDescent="0.35">
      <c r="A25" s="25" t="s">
        <v>23</v>
      </c>
      <c r="B25" s="7" t="s">
        <v>265</v>
      </c>
      <c r="C25" s="8"/>
      <c r="D25" s="1" t="s">
        <v>24</v>
      </c>
      <c r="E25" s="29"/>
    </row>
    <row r="26" spans="1:5" ht="19.5" thickBot="1" x14ac:dyDescent="0.35">
      <c r="A26" s="25" t="s">
        <v>25</v>
      </c>
      <c r="B26" s="7" t="s">
        <v>160</v>
      </c>
      <c r="C26" s="4"/>
      <c r="D26" s="30"/>
      <c r="E26" s="29"/>
    </row>
    <row r="27" spans="1:5" x14ac:dyDescent="0.3">
      <c r="A27" s="3"/>
    </row>
    <row r="28" spans="1:5" s="32" customFormat="1" ht="26.25" x14ac:dyDescent="0.4">
      <c r="A28" s="117" t="s">
        <v>26</v>
      </c>
      <c r="B28" s="118"/>
      <c r="C28" s="118"/>
    </row>
    <row r="29" spans="1:5" s="32" customFormat="1" ht="26.25" x14ac:dyDescent="0.4">
      <c r="A29" s="117" t="s">
        <v>27</v>
      </c>
      <c r="B29" s="118"/>
      <c r="C29" s="118"/>
    </row>
    <row r="30" spans="1:5" ht="19.5" thickBot="1" x14ac:dyDescent="0.35">
      <c r="A30" s="3"/>
    </row>
    <row r="31" spans="1:5" s="20" customFormat="1" ht="19.5" thickBot="1" x14ac:dyDescent="0.35">
      <c r="A31" s="22" t="s">
        <v>28</v>
      </c>
      <c r="B31" s="23" t="s">
        <v>29</v>
      </c>
      <c r="C31" s="21" t="s">
        <v>30</v>
      </c>
    </row>
    <row r="32" spans="1:5" ht="19.5" thickBot="1" x14ac:dyDescent="0.35">
      <c r="A32" s="9">
        <v>1</v>
      </c>
      <c r="B32" s="10">
        <v>2</v>
      </c>
      <c r="C32" s="10">
        <v>3</v>
      </c>
    </row>
    <row r="33" spans="1:3" ht="127.9" customHeight="1" thickBot="1" x14ac:dyDescent="0.35">
      <c r="A33" s="14" t="s">
        <v>82</v>
      </c>
      <c r="B33" s="58" t="s">
        <v>161</v>
      </c>
      <c r="C33" s="10" t="s">
        <v>31</v>
      </c>
    </row>
    <row r="34" spans="1:3" ht="19.5" thickBot="1" x14ac:dyDescent="0.35">
      <c r="A34" s="14" t="s">
        <v>83</v>
      </c>
      <c r="B34" s="6" t="s">
        <v>32</v>
      </c>
      <c r="C34" s="113">
        <v>2</v>
      </c>
    </row>
    <row r="35" spans="1:3" ht="19.5" thickBot="1" x14ac:dyDescent="0.35">
      <c r="A35" s="14" t="s">
        <v>87</v>
      </c>
      <c r="B35" s="59" t="s">
        <v>33</v>
      </c>
      <c r="C35" s="113">
        <v>2</v>
      </c>
    </row>
    <row r="36" spans="1:3" ht="19.5" thickBot="1" x14ac:dyDescent="0.35">
      <c r="A36" s="14" t="s">
        <v>88</v>
      </c>
      <c r="B36" s="59" t="s">
        <v>34</v>
      </c>
      <c r="C36" s="10">
        <v>0</v>
      </c>
    </row>
    <row r="37" spans="1:3" ht="19.5" thickBot="1" x14ac:dyDescent="0.35">
      <c r="A37" s="14" t="s">
        <v>89</v>
      </c>
      <c r="B37" s="59" t="s">
        <v>35</v>
      </c>
      <c r="C37" s="10">
        <v>0</v>
      </c>
    </row>
    <row r="38" spans="1:3" ht="32.25" thickBot="1" x14ac:dyDescent="0.35">
      <c r="A38" s="14" t="s">
        <v>84</v>
      </c>
      <c r="B38" s="11" t="s">
        <v>36</v>
      </c>
      <c r="C38" s="10">
        <v>0</v>
      </c>
    </row>
    <row r="39" spans="1:3" ht="19.5" thickBot="1" x14ac:dyDescent="0.35">
      <c r="A39" s="14" t="s">
        <v>85</v>
      </c>
      <c r="B39" s="6" t="s">
        <v>37</v>
      </c>
      <c r="C39" s="10">
        <v>0</v>
      </c>
    </row>
    <row r="40" spans="1:3" ht="32.25" thickBot="1" x14ac:dyDescent="0.35">
      <c r="A40" s="14" t="s">
        <v>90</v>
      </c>
      <c r="B40" s="59" t="s">
        <v>38</v>
      </c>
      <c r="C40" s="10">
        <v>0</v>
      </c>
    </row>
    <row r="41" spans="1:3" ht="19.5" thickBot="1" x14ac:dyDescent="0.35">
      <c r="A41" s="14" t="s">
        <v>91</v>
      </c>
      <c r="B41" s="59" t="s">
        <v>33</v>
      </c>
      <c r="C41" s="10">
        <v>0</v>
      </c>
    </row>
    <row r="42" spans="1:3" ht="32.25" thickBot="1" x14ac:dyDescent="0.35">
      <c r="A42" s="14" t="s">
        <v>86</v>
      </c>
      <c r="B42" s="6" t="s">
        <v>39</v>
      </c>
      <c r="C42" s="114">
        <f>18</f>
        <v>18</v>
      </c>
    </row>
    <row r="43" spans="1:3" ht="19.5" thickBot="1" x14ac:dyDescent="0.35">
      <c r="A43" s="14" t="s">
        <v>92</v>
      </c>
      <c r="B43" s="59" t="s">
        <v>40</v>
      </c>
      <c r="C43" s="114">
        <v>18</v>
      </c>
    </row>
    <row r="44" spans="1:3" ht="19.5" thickBot="1" x14ac:dyDescent="0.35">
      <c r="A44" s="14" t="s">
        <v>93</v>
      </c>
      <c r="B44" s="59" t="s">
        <v>41</v>
      </c>
      <c r="C44" s="10">
        <v>0</v>
      </c>
    </row>
    <row r="45" spans="1:3" ht="69.599999999999994" customHeight="1" thickBot="1" x14ac:dyDescent="0.35">
      <c r="A45" s="14" t="s">
        <v>94</v>
      </c>
      <c r="B45" s="58" t="s">
        <v>162</v>
      </c>
      <c r="C45" s="10" t="s">
        <v>31</v>
      </c>
    </row>
    <row r="46" spans="1:3" ht="19.5" thickBot="1" x14ac:dyDescent="0.35">
      <c r="A46" s="14" t="s">
        <v>95</v>
      </c>
      <c r="B46" s="6" t="s">
        <v>32</v>
      </c>
      <c r="C46" s="113">
        <v>3</v>
      </c>
    </row>
    <row r="47" spans="1:3" ht="19.5" thickBot="1" x14ac:dyDescent="0.35">
      <c r="A47" s="14" t="s">
        <v>96</v>
      </c>
      <c r="B47" s="59" t="s">
        <v>33</v>
      </c>
      <c r="C47" s="113">
        <v>3</v>
      </c>
    </row>
    <row r="48" spans="1:3" ht="19.5" thickBot="1" x14ac:dyDescent="0.35">
      <c r="A48" s="14" t="s">
        <v>97</v>
      </c>
      <c r="B48" s="59" t="s">
        <v>34</v>
      </c>
      <c r="C48" s="10">
        <v>0</v>
      </c>
    </row>
    <row r="49" spans="1:3" ht="19.5" thickBot="1" x14ac:dyDescent="0.35">
      <c r="A49" s="14" t="s">
        <v>98</v>
      </c>
      <c r="B49" s="59" t="s">
        <v>35</v>
      </c>
      <c r="C49" s="10">
        <v>0</v>
      </c>
    </row>
    <row r="50" spans="1:3" ht="32.25" thickBot="1" x14ac:dyDescent="0.35">
      <c r="A50" s="14" t="s">
        <v>99</v>
      </c>
      <c r="B50" s="6" t="s">
        <v>36</v>
      </c>
      <c r="C50" s="10">
        <v>0</v>
      </c>
    </row>
    <row r="51" spans="1:3" ht="19.5" thickBot="1" x14ac:dyDescent="0.35">
      <c r="A51" s="14" t="s">
        <v>100</v>
      </c>
      <c r="B51" s="6" t="s">
        <v>42</v>
      </c>
      <c r="C51" s="10">
        <v>0</v>
      </c>
    </row>
    <row r="52" spans="1:3" ht="32.25" thickBot="1" x14ac:dyDescent="0.35">
      <c r="A52" s="14" t="s">
        <v>101</v>
      </c>
      <c r="B52" s="59" t="s">
        <v>38</v>
      </c>
      <c r="C52" s="10">
        <v>0</v>
      </c>
    </row>
    <row r="53" spans="1:3" ht="19.5" thickBot="1" x14ac:dyDescent="0.35">
      <c r="A53" s="14" t="s">
        <v>102</v>
      </c>
      <c r="B53" s="59" t="s">
        <v>33</v>
      </c>
      <c r="C53" s="10">
        <v>0</v>
      </c>
    </row>
    <row r="54" spans="1:3" ht="32.25" thickBot="1" x14ac:dyDescent="0.35">
      <c r="A54" s="14" t="s">
        <v>103</v>
      </c>
      <c r="B54" s="6" t="s">
        <v>39</v>
      </c>
      <c r="C54" s="113">
        <v>18</v>
      </c>
    </row>
    <row r="55" spans="1:3" ht="19.5" thickBot="1" x14ac:dyDescent="0.35">
      <c r="A55" s="14" t="s">
        <v>104</v>
      </c>
      <c r="B55" s="59" t="s">
        <v>40</v>
      </c>
      <c r="C55" s="113">
        <v>18</v>
      </c>
    </row>
    <row r="56" spans="1:3" ht="19.5" thickBot="1" x14ac:dyDescent="0.35">
      <c r="A56" s="14" t="s">
        <v>105</v>
      </c>
      <c r="B56" s="59" t="s">
        <v>41</v>
      </c>
      <c r="C56" s="10">
        <v>0</v>
      </c>
    </row>
    <row r="57" spans="1:3" ht="117" customHeight="1" thickBot="1" x14ac:dyDescent="0.35">
      <c r="A57" s="14" t="s">
        <v>163</v>
      </c>
      <c r="B57" s="58" t="s">
        <v>164</v>
      </c>
      <c r="C57" s="10" t="s">
        <v>31</v>
      </c>
    </row>
    <row r="58" spans="1:3" ht="19.5" thickBot="1" x14ac:dyDescent="0.35">
      <c r="A58" s="14" t="s">
        <v>165</v>
      </c>
      <c r="B58" s="6" t="s">
        <v>32</v>
      </c>
      <c r="C58" s="113">
        <v>3</v>
      </c>
    </row>
    <row r="59" spans="1:3" ht="19.5" thickBot="1" x14ac:dyDescent="0.35">
      <c r="A59" s="14" t="s">
        <v>166</v>
      </c>
      <c r="B59" s="59" t="s">
        <v>33</v>
      </c>
      <c r="C59" s="113">
        <v>3</v>
      </c>
    </row>
    <row r="60" spans="1:3" ht="19.5" thickBot="1" x14ac:dyDescent="0.35">
      <c r="A60" s="14" t="s">
        <v>167</v>
      </c>
      <c r="B60" s="59" t="s">
        <v>34</v>
      </c>
      <c r="C60" s="10">
        <v>0</v>
      </c>
    </row>
    <row r="61" spans="1:3" ht="19.5" thickBot="1" x14ac:dyDescent="0.35">
      <c r="A61" s="14" t="s">
        <v>168</v>
      </c>
      <c r="B61" s="59" t="s">
        <v>35</v>
      </c>
      <c r="C61" s="113"/>
    </row>
    <row r="62" spans="1:3" ht="32.25" thickBot="1" x14ac:dyDescent="0.35">
      <c r="A62" s="14" t="s">
        <v>169</v>
      </c>
      <c r="B62" s="6" t="s">
        <v>36</v>
      </c>
      <c r="C62" s="10">
        <v>0</v>
      </c>
    </row>
    <row r="63" spans="1:3" ht="19.5" thickBot="1" x14ac:dyDescent="0.35">
      <c r="A63" s="14" t="s">
        <v>170</v>
      </c>
      <c r="B63" s="6" t="s">
        <v>42</v>
      </c>
      <c r="C63" s="10">
        <v>0</v>
      </c>
    </row>
    <row r="64" spans="1:3" ht="32.25" thickBot="1" x14ac:dyDescent="0.35">
      <c r="A64" s="14" t="s">
        <v>171</v>
      </c>
      <c r="B64" s="59" t="s">
        <v>38</v>
      </c>
      <c r="C64" s="10">
        <v>0</v>
      </c>
    </row>
    <row r="65" spans="1:3" ht="19.5" thickBot="1" x14ac:dyDescent="0.35">
      <c r="A65" s="14" t="s">
        <v>172</v>
      </c>
      <c r="B65" s="59" t="s">
        <v>33</v>
      </c>
      <c r="C65" s="10">
        <v>0</v>
      </c>
    </row>
    <row r="66" spans="1:3" ht="32.25" thickBot="1" x14ac:dyDescent="0.35">
      <c r="A66" s="14" t="s">
        <v>173</v>
      </c>
      <c r="B66" s="6" t="s">
        <v>39</v>
      </c>
      <c r="C66" s="113">
        <v>17</v>
      </c>
    </row>
    <row r="67" spans="1:3" ht="19.5" thickBot="1" x14ac:dyDescent="0.35">
      <c r="A67" s="14" t="s">
        <v>174</v>
      </c>
      <c r="B67" s="59" t="s">
        <v>40</v>
      </c>
      <c r="C67" s="113">
        <v>17</v>
      </c>
    </row>
    <row r="68" spans="1:3" ht="19.5" thickBot="1" x14ac:dyDescent="0.35">
      <c r="A68" s="14" t="s">
        <v>175</v>
      </c>
      <c r="B68" s="59" t="s">
        <v>41</v>
      </c>
      <c r="C68" s="10">
        <v>0</v>
      </c>
    </row>
    <row r="69" spans="1:3" ht="63.75" thickBot="1" x14ac:dyDescent="0.35">
      <c r="A69" s="14" t="s">
        <v>176</v>
      </c>
      <c r="B69" s="58" t="s">
        <v>177</v>
      </c>
      <c r="C69" s="10" t="s">
        <v>31</v>
      </c>
    </row>
    <row r="70" spans="1:3" ht="19.5" thickBot="1" x14ac:dyDescent="0.35">
      <c r="A70" s="14" t="s">
        <v>178</v>
      </c>
      <c r="B70" s="6" t="s">
        <v>32</v>
      </c>
      <c r="C70" s="113">
        <v>11</v>
      </c>
    </row>
    <row r="71" spans="1:3" ht="19.5" thickBot="1" x14ac:dyDescent="0.35">
      <c r="A71" s="14" t="s">
        <v>179</v>
      </c>
      <c r="B71" s="59" t="s">
        <v>33</v>
      </c>
      <c r="C71" s="113">
        <v>11</v>
      </c>
    </row>
    <row r="72" spans="1:3" ht="19.5" thickBot="1" x14ac:dyDescent="0.35">
      <c r="A72" s="14" t="s">
        <v>180</v>
      </c>
      <c r="B72" s="59" t="s">
        <v>34</v>
      </c>
      <c r="C72" s="10">
        <v>0</v>
      </c>
    </row>
    <row r="73" spans="1:3" ht="19.5" thickBot="1" x14ac:dyDescent="0.35">
      <c r="A73" s="14" t="s">
        <v>181</v>
      </c>
      <c r="B73" s="59" t="s">
        <v>35</v>
      </c>
      <c r="C73" s="10">
        <v>0</v>
      </c>
    </row>
    <row r="74" spans="1:3" ht="32.25" thickBot="1" x14ac:dyDescent="0.35">
      <c r="A74" s="14" t="s">
        <v>182</v>
      </c>
      <c r="B74" s="6" t="s">
        <v>36</v>
      </c>
      <c r="C74" s="10">
        <v>0</v>
      </c>
    </row>
    <row r="75" spans="1:3" ht="19.5" thickBot="1" x14ac:dyDescent="0.35">
      <c r="A75" s="14" t="s">
        <v>183</v>
      </c>
      <c r="B75" s="6" t="s">
        <v>42</v>
      </c>
      <c r="C75" s="10">
        <v>0</v>
      </c>
    </row>
    <row r="76" spans="1:3" ht="32.25" thickBot="1" x14ac:dyDescent="0.35">
      <c r="A76" s="14" t="s">
        <v>184</v>
      </c>
      <c r="B76" s="59" t="s">
        <v>38</v>
      </c>
      <c r="C76" s="10">
        <v>0</v>
      </c>
    </row>
    <row r="77" spans="1:3" ht="19.5" thickBot="1" x14ac:dyDescent="0.35">
      <c r="A77" s="14" t="s">
        <v>185</v>
      </c>
      <c r="B77" s="59" t="s">
        <v>33</v>
      </c>
      <c r="C77" s="10">
        <v>0</v>
      </c>
    </row>
    <row r="78" spans="1:3" ht="32.25" thickBot="1" x14ac:dyDescent="0.35">
      <c r="A78" s="14" t="s">
        <v>186</v>
      </c>
      <c r="B78" s="6" t="s">
        <v>39</v>
      </c>
      <c r="C78" s="10"/>
    </row>
    <row r="79" spans="1:3" ht="19.5" thickBot="1" x14ac:dyDescent="0.35">
      <c r="A79" s="14" t="s">
        <v>187</v>
      </c>
      <c r="B79" s="11" t="s">
        <v>40</v>
      </c>
      <c r="C79" s="10"/>
    </row>
    <row r="80" spans="1:3" ht="19.5" thickBot="1" x14ac:dyDescent="0.35">
      <c r="A80" s="14" t="s">
        <v>188</v>
      </c>
      <c r="B80" s="11" t="s">
        <v>41</v>
      </c>
      <c r="C80" s="10">
        <v>0</v>
      </c>
    </row>
    <row r="81" spans="1:3" ht="95.25" thickBot="1" x14ac:dyDescent="0.35">
      <c r="A81" s="14" t="s">
        <v>189</v>
      </c>
      <c r="B81" s="58" t="s">
        <v>275</v>
      </c>
      <c r="C81" s="10" t="s">
        <v>31</v>
      </c>
    </row>
    <row r="82" spans="1:3" ht="19.5" thickBot="1" x14ac:dyDescent="0.35">
      <c r="A82" s="14" t="s">
        <v>191</v>
      </c>
      <c r="B82" s="6" t="s">
        <v>32</v>
      </c>
      <c r="C82" s="113">
        <v>1</v>
      </c>
    </row>
    <row r="83" spans="1:3" ht="19.5" thickBot="1" x14ac:dyDescent="0.35">
      <c r="A83" s="14" t="s">
        <v>192</v>
      </c>
      <c r="B83" s="59" t="s">
        <v>33</v>
      </c>
      <c r="C83" s="113">
        <v>1</v>
      </c>
    </row>
    <row r="84" spans="1:3" ht="19.5" thickBot="1" x14ac:dyDescent="0.35">
      <c r="A84" s="14" t="s">
        <v>193</v>
      </c>
      <c r="B84" s="59" t="s">
        <v>34</v>
      </c>
      <c r="C84" s="10">
        <v>0</v>
      </c>
    </row>
    <row r="85" spans="1:3" ht="19.5" thickBot="1" x14ac:dyDescent="0.35">
      <c r="A85" s="14" t="s">
        <v>194</v>
      </c>
      <c r="B85" s="59" t="s">
        <v>35</v>
      </c>
      <c r="C85" s="10">
        <v>0</v>
      </c>
    </row>
    <row r="86" spans="1:3" ht="32.25" thickBot="1" x14ac:dyDescent="0.35">
      <c r="A86" s="14" t="s">
        <v>195</v>
      </c>
      <c r="B86" s="6" t="s">
        <v>36</v>
      </c>
      <c r="C86" s="10">
        <v>0</v>
      </c>
    </row>
    <row r="87" spans="1:3" ht="19.5" thickBot="1" x14ac:dyDescent="0.35">
      <c r="A87" s="14" t="s">
        <v>196</v>
      </c>
      <c r="B87" s="6" t="s">
        <v>42</v>
      </c>
      <c r="C87" s="10">
        <v>0</v>
      </c>
    </row>
    <row r="88" spans="1:3" ht="32.25" thickBot="1" x14ac:dyDescent="0.35">
      <c r="A88" s="14" t="s">
        <v>197</v>
      </c>
      <c r="B88" s="59" t="s">
        <v>38</v>
      </c>
      <c r="C88" s="10">
        <v>0</v>
      </c>
    </row>
    <row r="89" spans="1:3" ht="19.5" thickBot="1" x14ac:dyDescent="0.35">
      <c r="A89" s="14" t="s">
        <v>198</v>
      </c>
      <c r="B89" s="59" t="s">
        <v>33</v>
      </c>
      <c r="C89" s="10">
        <v>0</v>
      </c>
    </row>
    <row r="90" spans="1:3" ht="32.25" thickBot="1" x14ac:dyDescent="0.35">
      <c r="A90" s="14" t="s">
        <v>199</v>
      </c>
      <c r="B90" s="6" t="s">
        <v>39</v>
      </c>
      <c r="C90" s="10">
        <v>0</v>
      </c>
    </row>
    <row r="91" spans="1:3" ht="19.5" thickBot="1" x14ac:dyDescent="0.35">
      <c r="A91" s="14" t="s">
        <v>200</v>
      </c>
      <c r="B91" s="59" t="s">
        <v>40</v>
      </c>
      <c r="C91" s="10">
        <v>0</v>
      </c>
    </row>
    <row r="92" spans="1:3" ht="19.5" thickBot="1" x14ac:dyDescent="0.35">
      <c r="A92" s="14" t="s">
        <v>201</v>
      </c>
      <c r="B92" s="59" t="s">
        <v>41</v>
      </c>
      <c r="C92" s="10">
        <v>0</v>
      </c>
    </row>
    <row r="93" spans="1:3" ht="32.25" thickBot="1" x14ac:dyDescent="0.35">
      <c r="A93" s="14" t="s">
        <v>202</v>
      </c>
      <c r="B93" s="58" t="s">
        <v>190</v>
      </c>
      <c r="C93" s="10" t="s">
        <v>31</v>
      </c>
    </row>
    <row r="94" spans="1:3" ht="19.5" thickBot="1" x14ac:dyDescent="0.35">
      <c r="A94" s="14" t="s">
        <v>203</v>
      </c>
      <c r="B94" s="6" t="s">
        <v>32</v>
      </c>
      <c r="C94" s="10"/>
    </row>
    <row r="95" spans="1:3" ht="19.5" thickBot="1" x14ac:dyDescent="0.35">
      <c r="A95" s="14" t="s">
        <v>204</v>
      </c>
      <c r="B95" s="59" t="s">
        <v>33</v>
      </c>
      <c r="C95" s="10"/>
    </row>
    <row r="96" spans="1:3" ht="19.5" thickBot="1" x14ac:dyDescent="0.35">
      <c r="A96" s="14" t="s">
        <v>205</v>
      </c>
      <c r="B96" s="59" t="s">
        <v>34</v>
      </c>
      <c r="C96" s="10">
        <v>0</v>
      </c>
    </row>
    <row r="97" spans="1:17" ht="19.5" thickBot="1" x14ac:dyDescent="0.35">
      <c r="A97" s="14" t="s">
        <v>206</v>
      </c>
      <c r="B97" s="59" t="s">
        <v>35</v>
      </c>
      <c r="C97" s="10">
        <v>0</v>
      </c>
    </row>
    <row r="98" spans="1:17" ht="32.25" thickBot="1" x14ac:dyDescent="0.35">
      <c r="A98" s="14" t="s">
        <v>207</v>
      </c>
      <c r="B98" s="6" t="s">
        <v>36</v>
      </c>
      <c r="C98" s="113">
        <v>6</v>
      </c>
    </row>
    <row r="99" spans="1:17" ht="19.5" thickBot="1" x14ac:dyDescent="0.35">
      <c r="A99" s="14" t="s">
        <v>208</v>
      </c>
      <c r="B99" s="6" t="s">
        <v>42</v>
      </c>
      <c r="C99" s="10">
        <v>0</v>
      </c>
    </row>
    <row r="100" spans="1:17" ht="32.25" thickBot="1" x14ac:dyDescent="0.35">
      <c r="A100" s="14" t="s">
        <v>209</v>
      </c>
      <c r="B100" s="59" t="s">
        <v>38</v>
      </c>
      <c r="C100" s="10">
        <v>0</v>
      </c>
    </row>
    <row r="101" spans="1:17" ht="19.5" thickBot="1" x14ac:dyDescent="0.35">
      <c r="A101" s="14" t="s">
        <v>210</v>
      </c>
      <c r="B101" s="59" t="s">
        <v>33</v>
      </c>
      <c r="C101" s="10">
        <v>0</v>
      </c>
    </row>
    <row r="102" spans="1:17" ht="32.25" thickBot="1" x14ac:dyDescent="0.35">
      <c r="A102" s="14" t="s">
        <v>211</v>
      </c>
      <c r="B102" s="6" t="s">
        <v>39</v>
      </c>
      <c r="C102" s="10">
        <v>0</v>
      </c>
    </row>
    <row r="103" spans="1:17" ht="19.5" thickBot="1" x14ac:dyDescent="0.35">
      <c r="A103" s="14" t="s">
        <v>212</v>
      </c>
      <c r="B103" s="59" t="s">
        <v>40</v>
      </c>
      <c r="C103" s="10">
        <v>0</v>
      </c>
    </row>
    <row r="104" spans="1:17" ht="19.5" thickBot="1" x14ac:dyDescent="0.35">
      <c r="A104" s="14" t="s">
        <v>213</v>
      </c>
      <c r="B104" s="59" t="s">
        <v>41</v>
      </c>
      <c r="C104" s="10">
        <v>0</v>
      </c>
    </row>
    <row r="105" spans="1:17" ht="32.25" thickBot="1" x14ac:dyDescent="0.35">
      <c r="A105" s="14" t="s">
        <v>214</v>
      </c>
      <c r="B105" s="58" t="s">
        <v>215</v>
      </c>
      <c r="C105" s="10" t="s">
        <v>31</v>
      </c>
    </row>
    <row r="106" spans="1:17" ht="19.5" thickBot="1" x14ac:dyDescent="0.35">
      <c r="A106" s="14" t="s">
        <v>216</v>
      </c>
      <c r="B106" s="6" t="s">
        <v>32</v>
      </c>
      <c r="C106" s="113">
        <v>3</v>
      </c>
    </row>
    <row r="107" spans="1:17" ht="19.5" thickBot="1" x14ac:dyDescent="0.35">
      <c r="A107" s="14" t="s">
        <v>217</v>
      </c>
      <c r="B107" s="59" t="s">
        <v>33</v>
      </c>
      <c r="C107" s="113">
        <v>3</v>
      </c>
    </row>
    <row r="108" spans="1:17" ht="19.5" thickBot="1" x14ac:dyDescent="0.35">
      <c r="A108" s="14" t="s">
        <v>218</v>
      </c>
      <c r="B108" s="59" t="s">
        <v>34</v>
      </c>
      <c r="C108" s="10">
        <v>0</v>
      </c>
    </row>
    <row r="109" spans="1:17" ht="19.5" thickBot="1" x14ac:dyDescent="0.35">
      <c r="A109" s="14" t="s">
        <v>219</v>
      </c>
      <c r="B109" s="59" t="s">
        <v>35</v>
      </c>
      <c r="C109" s="10">
        <v>0</v>
      </c>
    </row>
    <row r="110" spans="1:17" ht="32.25" thickBot="1" x14ac:dyDescent="0.35">
      <c r="A110" s="14" t="s">
        <v>220</v>
      </c>
      <c r="B110" s="6" t="s">
        <v>36</v>
      </c>
      <c r="C110" s="10">
        <v>0</v>
      </c>
    </row>
    <row r="111" spans="1:17" ht="19.5" thickBot="1" x14ac:dyDescent="0.35">
      <c r="A111" s="14" t="s">
        <v>221</v>
      </c>
      <c r="B111" s="6" t="s">
        <v>42</v>
      </c>
      <c r="C111" s="10">
        <v>0</v>
      </c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pans="1:17" ht="32.25" thickBot="1" x14ac:dyDescent="0.35">
      <c r="A112" s="14" t="s">
        <v>222</v>
      </c>
      <c r="B112" s="59" t="s">
        <v>38</v>
      </c>
      <c r="C112" s="10">
        <v>0</v>
      </c>
    </row>
    <row r="113" spans="1:3" ht="19.5" thickBot="1" x14ac:dyDescent="0.35">
      <c r="A113" s="14" t="s">
        <v>223</v>
      </c>
      <c r="B113" s="59" t="s">
        <v>33</v>
      </c>
      <c r="C113" s="10">
        <v>0</v>
      </c>
    </row>
    <row r="114" spans="1:3" ht="32.25" thickBot="1" x14ac:dyDescent="0.35">
      <c r="A114" s="14" t="s">
        <v>224</v>
      </c>
      <c r="B114" s="6" t="s">
        <v>39</v>
      </c>
      <c r="C114" s="113">
        <v>5</v>
      </c>
    </row>
    <row r="115" spans="1:3" ht="19.5" thickBot="1" x14ac:dyDescent="0.35">
      <c r="A115" s="14" t="s">
        <v>225</v>
      </c>
      <c r="B115" s="59" t="s">
        <v>40</v>
      </c>
      <c r="C115" s="113">
        <v>5</v>
      </c>
    </row>
    <row r="116" spans="1:3" ht="19.5" thickBot="1" x14ac:dyDescent="0.35">
      <c r="A116" s="14" t="s">
        <v>226</v>
      </c>
      <c r="B116" s="59" t="s">
        <v>41</v>
      </c>
      <c r="C116" s="10">
        <v>0</v>
      </c>
    </row>
    <row r="117" spans="1:3" ht="48" thickBot="1" x14ac:dyDescent="0.35">
      <c r="A117" s="14" t="s">
        <v>227</v>
      </c>
      <c r="B117" s="58" t="s">
        <v>240</v>
      </c>
      <c r="C117" s="10" t="s">
        <v>31</v>
      </c>
    </row>
    <row r="118" spans="1:3" ht="19.5" thickBot="1" x14ac:dyDescent="0.35">
      <c r="A118" s="14" t="s">
        <v>228</v>
      </c>
      <c r="B118" s="6" t="s">
        <v>32</v>
      </c>
      <c r="C118" s="10">
        <v>0</v>
      </c>
    </row>
    <row r="119" spans="1:3" ht="19.5" thickBot="1" x14ac:dyDescent="0.35">
      <c r="A119" s="14" t="s">
        <v>229</v>
      </c>
      <c r="B119" s="59" t="s">
        <v>33</v>
      </c>
      <c r="C119" s="10">
        <v>0</v>
      </c>
    </row>
    <row r="120" spans="1:3" ht="19.5" thickBot="1" x14ac:dyDescent="0.35">
      <c r="A120" s="14" t="s">
        <v>230</v>
      </c>
      <c r="B120" s="59" t="s">
        <v>34</v>
      </c>
      <c r="C120" s="10">
        <v>0</v>
      </c>
    </row>
    <row r="121" spans="1:3" ht="19.5" thickBot="1" x14ac:dyDescent="0.35">
      <c r="A121" s="14" t="s">
        <v>231</v>
      </c>
      <c r="B121" s="59" t="s">
        <v>35</v>
      </c>
      <c r="C121" s="10">
        <v>0</v>
      </c>
    </row>
    <row r="122" spans="1:3" ht="32.25" thickBot="1" x14ac:dyDescent="0.35">
      <c r="A122" s="14" t="s">
        <v>232</v>
      </c>
      <c r="B122" s="6" t="s">
        <v>36</v>
      </c>
      <c r="C122" s="10">
        <v>0</v>
      </c>
    </row>
    <row r="123" spans="1:3" ht="19.5" thickBot="1" x14ac:dyDescent="0.35">
      <c r="A123" s="14" t="s">
        <v>233</v>
      </c>
      <c r="B123" s="6" t="s">
        <v>42</v>
      </c>
      <c r="C123" s="10">
        <v>0</v>
      </c>
    </row>
    <row r="124" spans="1:3" ht="32.25" thickBot="1" x14ac:dyDescent="0.35">
      <c r="A124" s="14" t="s">
        <v>234</v>
      </c>
      <c r="B124" s="59" t="s">
        <v>38</v>
      </c>
      <c r="C124" s="10">
        <v>0</v>
      </c>
    </row>
    <row r="125" spans="1:3" ht="19.5" thickBot="1" x14ac:dyDescent="0.35">
      <c r="A125" s="14" t="s">
        <v>235</v>
      </c>
      <c r="B125" s="59" t="s">
        <v>33</v>
      </c>
      <c r="C125" s="10">
        <v>0</v>
      </c>
    </row>
    <row r="126" spans="1:3" ht="32.25" thickBot="1" x14ac:dyDescent="0.35">
      <c r="A126" s="14" t="s">
        <v>236</v>
      </c>
      <c r="B126" s="6" t="s">
        <v>39</v>
      </c>
      <c r="C126" s="113">
        <v>5</v>
      </c>
    </row>
    <row r="127" spans="1:3" ht="19.5" thickBot="1" x14ac:dyDescent="0.35">
      <c r="A127" s="14" t="s">
        <v>237</v>
      </c>
      <c r="B127" s="59" t="s">
        <v>40</v>
      </c>
      <c r="C127" s="113">
        <v>5</v>
      </c>
    </row>
    <row r="128" spans="1:3" ht="19.5" thickBot="1" x14ac:dyDescent="0.35">
      <c r="A128" s="14" t="s">
        <v>238</v>
      </c>
      <c r="B128" s="59" t="s">
        <v>41</v>
      </c>
      <c r="C128" s="10">
        <v>0</v>
      </c>
    </row>
    <row r="129" spans="1:3" ht="48" thickBot="1" x14ac:dyDescent="0.35">
      <c r="A129" s="14" t="s">
        <v>239</v>
      </c>
      <c r="B129" s="58" t="s">
        <v>264</v>
      </c>
      <c r="C129" s="10" t="s">
        <v>31</v>
      </c>
    </row>
    <row r="130" spans="1:3" ht="19.5" thickBot="1" x14ac:dyDescent="0.35">
      <c r="A130" s="14" t="s">
        <v>241</v>
      </c>
      <c r="B130" s="6" t="s">
        <v>32</v>
      </c>
      <c r="C130" s="10">
        <v>0</v>
      </c>
    </row>
    <row r="131" spans="1:3" ht="19.5" thickBot="1" x14ac:dyDescent="0.35">
      <c r="A131" s="14" t="s">
        <v>242</v>
      </c>
      <c r="B131" s="59" t="s">
        <v>33</v>
      </c>
      <c r="C131" s="10">
        <v>0</v>
      </c>
    </row>
    <row r="132" spans="1:3" ht="19.5" thickBot="1" x14ac:dyDescent="0.35">
      <c r="A132" s="14" t="s">
        <v>243</v>
      </c>
      <c r="B132" s="59" t="s">
        <v>34</v>
      </c>
      <c r="C132" s="10">
        <v>0</v>
      </c>
    </row>
    <row r="133" spans="1:3" ht="19.5" thickBot="1" x14ac:dyDescent="0.35">
      <c r="A133" s="14" t="s">
        <v>244</v>
      </c>
      <c r="B133" s="59" t="s">
        <v>35</v>
      </c>
      <c r="C133" s="10">
        <v>0</v>
      </c>
    </row>
    <row r="134" spans="1:3" ht="32.25" thickBot="1" x14ac:dyDescent="0.35">
      <c r="A134" s="14" t="s">
        <v>245</v>
      </c>
      <c r="B134" s="6" t="s">
        <v>36</v>
      </c>
      <c r="C134" s="10">
        <v>0</v>
      </c>
    </row>
    <row r="135" spans="1:3" ht="19.5" thickBot="1" x14ac:dyDescent="0.35">
      <c r="A135" s="14" t="s">
        <v>246</v>
      </c>
      <c r="B135" s="6" t="s">
        <v>42</v>
      </c>
      <c r="C135" s="10">
        <v>0</v>
      </c>
    </row>
    <row r="136" spans="1:3" ht="32.25" thickBot="1" x14ac:dyDescent="0.35">
      <c r="A136" s="14" t="s">
        <v>247</v>
      </c>
      <c r="B136" s="59" t="s">
        <v>38</v>
      </c>
      <c r="C136" s="10">
        <v>0</v>
      </c>
    </row>
    <row r="137" spans="1:3" ht="19.5" thickBot="1" x14ac:dyDescent="0.35">
      <c r="A137" s="14" t="s">
        <v>248</v>
      </c>
      <c r="B137" s="59" t="s">
        <v>33</v>
      </c>
      <c r="C137" s="10">
        <v>0</v>
      </c>
    </row>
    <row r="138" spans="1:3" ht="32.25" thickBot="1" x14ac:dyDescent="0.35">
      <c r="A138" s="14" t="s">
        <v>249</v>
      </c>
      <c r="B138" s="6" t="s">
        <v>39</v>
      </c>
      <c r="C138" s="113">
        <v>1</v>
      </c>
    </row>
    <row r="139" spans="1:3" ht="19.5" thickBot="1" x14ac:dyDescent="0.35">
      <c r="A139" s="14" t="s">
        <v>250</v>
      </c>
      <c r="B139" s="59" t="s">
        <v>40</v>
      </c>
      <c r="C139" s="113">
        <v>1</v>
      </c>
    </row>
    <row r="140" spans="1:3" ht="19.5" thickBot="1" x14ac:dyDescent="0.35">
      <c r="A140" s="14" t="s">
        <v>251</v>
      </c>
      <c r="B140" s="59" t="s">
        <v>41</v>
      </c>
      <c r="C140" s="10">
        <v>0</v>
      </c>
    </row>
    <row r="141" spans="1:3" ht="32.25" thickBot="1" x14ac:dyDescent="0.35">
      <c r="A141" s="54" t="s">
        <v>252</v>
      </c>
      <c r="B141" s="55" t="s">
        <v>274</v>
      </c>
      <c r="C141" s="56" t="s">
        <v>31</v>
      </c>
    </row>
    <row r="142" spans="1:3" ht="19.5" thickBot="1" x14ac:dyDescent="0.35">
      <c r="A142" s="54" t="s">
        <v>253</v>
      </c>
      <c r="B142" s="57" t="s">
        <v>32</v>
      </c>
      <c r="C142" s="112">
        <v>2</v>
      </c>
    </row>
    <row r="143" spans="1:3" ht="19.5" thickBot="1" x14ac:dyDescent="0.35">
      <c r="A143" s="54" t="s">
        <v>254</v>
      </c>
      <c r="B143" s="60" t="s">
        <v>33</v>
      </c>
      <c r="C143" s="112">
        <v>2</v>
      </c>
    </row>
    <row r="144" spans="1:3" ht="19.5" thickBot="1" x14ac:dyDescent="0.35">
      <c r="A144" s="54" t="s">
        <v>255</v>
      </c>
      <c r="B144" s="60" t="s">
        <v>34</v>
      </c>
      <c r="C144" s="56">
        <v>0</v>
      </c>
    </row>
    <row r="145" spans="1:3" ht="19.5" thickBot="1" x14ac:dyDescent="0.35">
      <c r="A145" s="54" t="s">
        <v>256</v>
      </c>
      <c r="B145" s="60" t="s">
        <v>35</v>
      </c>
      <c r="C145" s="56">
        <v>0</v>
      </c>
    </row>
    <row r="146" spans="1:3" ht="32.25" thickBot="1" x14ac:dyDescent="0.35">
      <c r="A146" s="54" t="s">
        <v>257</v>
      </c>
      <c r="B146" s="57" t="s">
        <v>36</v>
      </c>
      <c r="C146" s="56">
        <v>0</v>
      </c>
    </row>
    <row r="147" spans="1:3" ht="19.5" thickBot="1" x14ac:dyDescent="0.35">
      <c r="A147" s="54" t="s">
        <v>258</v>
      </c>
      <c r="B147" s="57" t="s">
        <v>42</v>
      </c>
      <c r="C147" s="56">
        <v>0</v>
      </c>
    </row>
    <row r="148" spans="1:3" ht="32.25" thickBot="1" x14ac:dyDescent="0.35">
      <c r="A148" s="54" t="s">
        <v>259</v>
      </c>
      <c r="B148" s="60" t="s">
        <v>38</v>
      </c>
      <c r="C148" s="56">
        <v>0</v>
      </c>
    </row>
    <row r="149" spans="1:3" ht="19.5" thickBot="1" x14ac:dyDescent="0.35">
      <c r="A149" s="54" t="s">
        <v>260</v>
      </c>
      <c r="B149" s="60" t="s">
        <v>33</v>
      </c>
      <c r="C149" s="56">
        <v>0</v>
      </c>
    </row>
    <row r="150" spans="1:3" ht="32.25" thickBot="1" x14ac:dyDescent="0.35">
      <c r="A150" s="54" t="s">
        <v>261</v>
      </c>
      <c r="B150" s="57" t="s">
        <v>39</v>
      </c>
      <c r="C150" s="112">
        <v>1</v>
      </c>
    </row>
    <row r="151" spans="1:3" ht="19.5" thickBot="1" x14ac:dyDescent="0.35">
      <c r="A151" s="54" t="s">
        <v>262</v>
      </c>
      <c r="B151" s="60" t="s">
        <v>40</v>
      </c>
      <c r="C151" s="112">
        <v>1</v>
      </c>
    </row>
    <row r="152" spans="1:3" ht="19.5" thickBot="1" x14ac:dyDescent="0.35">
      <c r="A152" s="54" t="s">
        <v>263</v>
      </c>
      <c r="B152" s="60" t="s">
        <v>41</v>
      </c>
      <c r="C152" s="56">
        <v>0</v>
      </c>
    </row>
    <row r="153" spans="1:3" ht="48" thickBot="1" x14ac:dyDescent="0.35">
      <c r="A153" s="54" t="s">
        <v>291</v>
      </c>
      <c r="B153" s="55" t="s">
        <v>292</v>
      </c>
      <c r="C153" s="56" t="s">
        <v>31</v>
      </c>
    </row>
    <row r="154" spans="1:3" ht="19.5" thickBot="1" x14ac:dyDescent="0.35">
      <c r="A154" s="54" t="s">
        <v>293</v>
      </c>
      <c r="B154" s="57" t="s">
        <v>32</v>
      </c>
      <c r="C154" s="112">
        <v>1</v>
      </c>
    </row>
    <row r="155" spans="1:3" ht="19.5" thickBot="1" x14ac:dyDescent="0.35">
      <c r="A155" s="54" t="s">
        <v>294</v>
      </c>
      <c r="B155" s="60" t="s">
        <v>33</v>
      </c>
      <c r="C155" s="112">
        <v>1</v>
      </c>
    </row>
    <row r="156" spans="1:3" ht="19.5" thickBot="1" x14ac:dyDescent="0.35">
      <c r="A156" s="54" t="s">
        <v>295</v>
      </c>
      <c r="B156" s="60" t="s">
        <v>34</v>
      </c>
      <c r="C156" s="56">
        <v>0</v>
      </c>
    </row>
    <row r="157" spans="1:3" ht="19.5" thickBot="1" x14ac:dyDescent="0.35">
      <c r="A157" s="54" t="s">
        <v>296</v>
      </c>
      <c r="B157" s="60" t="s">
        <v>35</v>
      </c>
      <c r="C157" s="56">
        <v>0</v>
      </c>
    </row>
    <row r="158" spans="1:3" ht="32.25" thickBot="1" x14ac:dyDescent="0.35">
      <c r="A158" s="54" t="s">
        <v>297</v>
      </c>
      <c r="B158" s="57" t="s">
        <v>36</v>
      </c>
      <c r="C158" s="56">
        <v>0</v>
      </c>
    </row>
    <row r="159" spans="1:3" ht="19.5" thickBot="1" x14ac:dyDescent="0.35">
      <c r="A159" s="54" t="s">
        <v>298</v>
      </c>
      <c r="B159" s="57" t="s">
        <v>42</v>
      </c>
      <c r="C159" s="56">
        <v>0</v>
      </c>
    </row>
    <row r="160" spans="1:3" ht="32.25" thickBot="1" x14ac:dyDescent="0.35">
      <c r="A160" s="54" t="s">
        <v>299</v>
      </c>
      <c r="B160" s="60" t="s">
        <v>38</v>
      </c>
      <c r="C160" s="56">
        <v>0</v>
      </c>
    </row>
    <row r="161" spans="1:3" ht="19.5" thickBot="1" x14ac:dyDescent="0.35">
      <c r="A161" s="54" t="s">
        <v>300</v>
      </c>
      <c r="B161" s="60" t="s">
        <v>33</v>
      </c>
      <c r="C161" s="56">
        <v>0</v>
      </c>
    </row>
    <row r="162" spans="1:3" ht="32.25" thickBot="1" x14ac:dyDescent="0.35">
      <c r="A162" s="54" t="s">
        <v>301</v>
      </c>
      <c r="B162" s="57" t="s">
        <v>39</v>
      </c>
      <c r="C162" s="112">
        <v>1</v>
      </c>
    </row>
    <row r="163" spans="1:3" ht="19.5" thickBot="1" x14ac:dyDescent="0.35">
      <c r="A163" s="54" t="s">
        <v>302</v>
      </c>
      <c r="B163" s="60" t="s">
        <v>40</v>
      </c>
      <c r="C163" s="112">
        <v>1</v>
      </c>
    </row>
    <row r="164" spans="1:3" ht="19.5" thickBot="1" x14ac:dyDescent="0.35">
      <c r="A164" s="54" t="s">
        <v>303</v>
      </c>
      <c r="B164" s="60" t="s">
        <v>41</v>
      </c>
      <c r="C164" s="56">
        <v>0</v>
      </c>
    </row>
    <row r="165" spans="1:3" ht="139.9" customHeight="1" thickBot="1" x14ac:dyDescent="0.35">
      <c r="A165" s="14" t="s">
        <v>322</v>
      </c>
      <c r="B165" s="104" t="s">
        <v>407</v>
      </c>
      <c r="C165" s="35" t="s">
        <v>31</v>
      </c>
    </row>
    <row r="166" spans="1:3" ht="19.5" thickBot="1" x14ac:dyDescent="0.35">
      <c r="A166" s="14" t="s">
        <v>323</v>
      </c>
      <c r="B166" s="6" t="s">
        <v>32</v>
      </c>
      <c r="C166" s="114">
        <v>9</v>
      </c>
    </row>
    <row r="167" spans="1:3" ht="19.5" thickBot="1" x14ac:dyDescent="0.35">
      <c r="A167" s="14" t="s">
        <v>324</v>
      </c>
      <c r="B167" s="11" t="s">
        <v>33</v>
      </c>
      <c r="C167" s="114">
        <v>9</v>
      </c>
    </row>
    <row r="168" spans="1:3" ht="19.5" thickBot="1" x14ac:dyDescent="0.35">
      <c r="A168" s="14" t="s">
        <v>325</v>
      </c>
      <c r="B168" s="11" t="s">
        <v>34</v>
      </c>
      <c r="C168" s="35">
        <v>0</v>
      </c>
    </row>
    <row r="169" spans="1:3" ht="19.5" thickBot="1" x14ac:dyDescent="0.35">
      <c r="A169" s="14" t="s">
        <v>326</v>
      </c>
      <c r="B169" s="11" t="s">
        <v>35</v>
      </c>
      <c r="C169" s="35">
        <v>0</v>
      </c>
    </row>
    <row r="170" spans="1:3" ht="32.25" thickBot="1" x14ac:dyDescent="0.35">
      <c r="A170" s="14" t="s">
        <v>327</v>
      </c>
      <c r="B170" s="6" t="s">
        <v>36</v>
      </c>
      <c r="C170" s="35">
        <v>0</v>
      </c>
    </row>
    <row r="171" spans="1:3" ht="19.5" thickBot="1" x14ac:dyDescent="0.35">
      <c r="A171" s="14" t="s">
        <v>328</v>
      </c>
      <c r="B171" s="6" t="s">
        <v>42</v>
      </c>
      <c r="C171" s="35">
        <v>0</v>
      </c>
    </row>
    <row r="172" spans="1:3" ht="32.25" thickBot="1" x14ac:dyDescent="0.35">
      <c r="A172" s="14" t="s">
        <v>329</v>
      </c>
      <c r="B172" s="11" t="s">
        <v>38</v>
      </c>
      <c r="C172" s="35">
        <v>0</v>
      </c>
    </row>
    <row r="173" spans="1:3" ht="19.5" thickBot="1" x14ac:dyDescent="0.35">
      <c r="A173" s="14" t="s">
        <v>330</v>
      </c>
      <c r="B173" s="11" t="s">
        <v>33</v>
      </c>
      <c r="C173" s="35">
        <v>0</v>
      </c>
    </row>
    <row r="174" spans="1:3" ht="32.25" thickBot="1" x14ac:dyDescent="0.35">
      <c r="A174" s="14" t="s">
        <v>331</v>
      </c>
      <c r="B174" s="6" t="s">
        <v>39</v>
      </c>
      <c r="C174" s="35">
        <v>0</v>
      </c>
    </row>
    <row r="175" spans="1:3" ht="19.5" thickBot="1" x14ac:dyDescent="0.35">
      <c r="A175" s="14" t="s">
        <v>332</v>
      </c>
      <c r="B175" s="11" t="s">
        <v>40</v>
      </c>
      <c r="C175" s="35">
        <v>0</v>
      </c>
    </row>
    <row r="176" spans="1:3" ht="19.5" thickBot="1" x14ac:dyDescent="0.35">
      <c r="A176" s="14" t="s">
        <v>333</v>
      </c>
      <c r="B176" s="106" t="s">
        <v>41</v>
      </c>
      <c r="C176" s="35">
        <v>0</v>
      </c>
    </row>
    <row r="177" spans="1:3" ht="48" thickBot="1" x14ac:dyDescent="0.35">
      <c r="A177" s="14" t="s">
        <v>334</v>
      </c>
      <c r="B177" s="104" t="s">
        <v>408</v>
      </c>
      <c r="C177" s="35" t="s">
        <v>31</v>
      </c>
    </row>
    <row r="178" spans="1:3" ht="19.5" thickBot="1" x14ac:dyDescent="0.35">
      <c r="A178" s="14" t="s">
        <v>335</v>
      </c>
      <c r="B178" s="105" t="s">
        <v>32</v>
      </c>
      <c r="C178" s="114">
        <v>4</v>
      </c>
    </row>
    <row r="179" spans="1:3" ht="19.5" thickBot="1" x14ac:dyDescent="0.35">
      <c r="A179" s="14" t="s">
        <v>336</v>
      </c>
      <c r="B179" s="106" t="s">
        <v>33</v>
      </c>
      <c r="C179" s="114">
        <v>4</v>
      </c>
    </row>
    <row r="180" spans="1:3" ht="19.5" thickBot="1" x14ac:dyDescent="0.35">
      <c r="A180" s="14" t="s">
        <v>337</v>
      </c>
      <c r="B180" s="106" t="s">
        <v>34</v>
      </c>
      <c r="C180" s="35">
        <v>0</v>
      </c>
    </row>
    <row r="181" spans="1:3" ht="19.5" thickBot="1" x14ac:dyDescent="0.35">
      <c r="A181" s="14" t="s">
        <v>338</v>
      </c>
      <c r="B181" s="106" t="s">
        <v>35</v>
      </c>
      <c r="C181" s="35">
        <v>0</v>
      </c>
    </row>
    <row r="182" spans="1:3" ht="32.25" thickBot="1" x14ac:dyDescent="0.35">
      <c r="A182" s="14" t="s">
        <v>339</v>
      </c>
      <c r="B182" s="105" t="s">
        <v>36</v>
      </c>
      <c r="C182" s="35">
        <v>0</v>
      </c>
    </row>
    <row r="183" spans="1:3" ht="19.5" thickBot="1" x14ac:dyDescent="0.35">
      <c r="A183" s="14" t="s">
        <v>340</v>
      </c>
      <c r="B183" s="105" t="s">
        <v>42</v>
      </c>
      <c r="C183" s="35">
        <v>0</v>
      </c>
    </row>
    <row r="184" spans="1:3" ht="32.25" thickBot="1" x14ac:dyDescent="0.35">
      <c r="A184" s="14" t="s">
        <v>341</v>
      </c>
      <c r="B184" s="106" t="s">
        <v>38</v>
      </c>
      <c r="C184" s="35">
        <v>0</v>
      </c>
    </row>
    <row r="185" spans="1:3" ht="19.5" thickBot="1" x14ac:dyDescent="0.35">
      <c r="A185" s="14" t="s">
        <v>342</v>
      </c>
      <c r="B185" s="106" t="s">
        <v>33</v>
      </c>
      <c r="C185" s="35">
        <v>0</v>
      </c>
    </row>
    <row r="186" spans="1:3" ht="32.25" thickBot="1" x14ac:dyDescent="0.35">
      <c r="A186" s="14" t="s">
        <v>343</v>
      </c>
      <c r="B186" s="105" t="s">
        <v>39</v>
      </c>
      <c r="C186" s="113">
        <v>4</v>
      </c>
    </row>
    <row r="187" spans="1:3" ht="19.5" thickBot="1" x14ac:dyDescent="0.35">
      <c r="A187" s="14" t="s">
        <v>344</v>
      </c>
      <c r="B187" s="106" t="s">
        <v>40</v>
      </c>
      <c r="C187" s="113">
        <v>4</v>
      </c>
    </row>
    <row r="188" spans="1:3" ht="19.5" thickBot="1" x14ac:dyDescent="0.35">
      <c r="A188" s="14" t="s">
        <v>345</v>
      </c>
      <c r="B188" s="106" t="s">
        <v>41</v>
      </c>
      <c r="C188" s="35">
        <v>0</v>
      </c>
    </row>
    <row r="189" spans="1:3" ht="48" thickBot="1" x14ac:dyDescent="0.35">
      <c r="A189" s="14" t="s">
        <v>346</v>
      </c>
      <c r="B189" s="104" t="s">
        <v>409</v>
      </c>
      <c r="C189" s="35" t="s">
        <v>31</v>
      </c>
    </row>
    <row r="190" spans="1:3" ht="19.5" thickBot="1" x14ac:dyDescent="0.35">
      <c r="A190" s="14" t="s">
        <v>347</v>
      </c>
      <c r="B190" s="105" t="s">
        <v>32</v>
      </c>
      <c r="C190" s="114">
        <v>1</v>
      </c>
    </row>
    <row r="191" spans="1:3" ht="19.5" thickBot="1" x14ac:dyDescent="0.35">
      <c r="A191" s="14" t="s">
        <v>348</v>
      </c>
      <c r="B191" s="106" t="s">
        <v>33</v>
      </c>
      <c r="C191" s="114">
        <v>1</v>
      </c>
    </row>
    <row r="192" spans="1:3" ht="19.5" thickBot="1" x14ac:dyDescent="0.35">
      <c r="A192" s="14" t="s">
        <v>349</v>
      </c>
      <c r="B192" s="106" t="s">
        <v>34</v>
      </c>
      <c r="C192" s="35">
        <v>0</v>
      </c>
    </row>
    <row r="193" spans="1:3" ht="19.5" thickBot="1" x14ac:dyDescent="0.35">
      <c r="A193" s="14" t="s">
        <v>350</v>
      </c>
      <c r="B193" s="106" t="s">
        <v>35</v>
      </c>
      <c r="C193" s="35">
        <v>0</v>
      </c>
    </row>
    <row r="194" spans="1:3" ht="32.25" thickBot="1" x14ac:dyDescent="0.35">
      <c r="A194" s="14" t="s">
        <v>351</v>
      </c>
      <c r="B194" s="105" t="s">
        <v>36</v>
      </c>
      <c r="C194" s="35">
        <v>0</v>
      </c>
    </row>
    <row r="195" spans="1:3" ht="19.5" thickBot="1" x14ac:dyDescent="0.35">
      <c r="A195" s="14" t="s">
        <v>352</v>
      </c>
      <c r="B195" s="105" t="s">
        <v>42</v>
      </c>
      <c r="C195" s="35">
        <v>0</v>
      </c>
    </row>
    <row r="196" spans="1:3" ht="32.25" thickBot="1" x14ac:dyDescent="0.35">
      <c r="A196" s="14" t="s">
        <v>353</v>
      </c>
      <c r="B196" s="106" t="s">
        <v>38</v>
      </c>
      <c r="C196" s="35">
        <v>0</v>
      </c>
    </row>
    <row r="197" spans="1:3" ht="19.5" thickBot="1" x14ac:dyDescent="0.35">
      <c r="A197" s="14" t="s">
        <v>354</v>
      </c>
      <c r="B197" s="106" t="s">
        <v>33</v>
      </c>
      <c r="C197" s="35">
        <v>0</v>
      </c>
    </row>
    <row r="198" spans="1:3" ht="32.25" thickBot="1" x14ac:dyDescent="0.35">
      <c r="A198" s="14" t="s">
        <v>355</v>
      </c>
      <c r="B198" s="105" t="s">
        <v>39</v>
      </c>
      <c r="C198" s="114">
        <v>8</v>
      </c>
    </row>
    <row r="199" spans="1:3" ht="19.5" thickBot="1" x14ac:dyDescent="0.35">
      <c r="A199" s="14" t="s">
        <v>356</v>
      </c>
      <c r="B199" s="106" t="s">
        <v>40</v>
      </c>
      <c r="C199" s="114">
        <v>8</v>
      </c>
    </row>
    <row r="200" spans="1:3" ht="19.5" thickBot="1" x14ac:dyDescent="0.35">
      <c r="A200" s="14" t="s">
        <v>357</v>
      </c>
      <c r="B200" s="106" t="s">
        <v>41</v>
      </c>
      <c r="C200" s="35">
        <v>0</v>
      </c>
    </row>
    <row r="201" spans="1:3" ht="63.75" thickBot="1" x14ac:dyDescent="0.35">
      <c r="A201" s="14" t="s">
        <v>358</v>
      </c>
      <c r="B201" s="104" t="s">
        <v>395</v>
      </c>
      <c r="C201" s="35" t="s">
        <v>31</v>
      </c>
    </row>
    <row r="202" spans="1:3" ht="19.5" thickBot="1" x14ac:dyDescent="0.35">
      <c r="A202" s="14" t="s">
        <v>359</v>
      </c>
      <c r="B202" s="6" t="s">
        <v>32</v>
      </c>
      <c r="C202" s="113">
        <v>6</v>
      </c>
    </row>
    <row r="203" spans="1:3" ht="19.5" thickBot="1" x14ac:dyDescent="0.35">
      <c r="A203" s="14" t="s">
        <v>360</v>
      </c>
      <c r="B203" s="11" t="s">
        <v>33</v>
      </c>
      <c r="C203" s="113">
        <v>6</v>
      </c>
    </row>
    <row r="204" spans="1:3" ht="19.5" thickBot="1" x14ac:dyDescent="0.35">
      <c r="A204" s="14" t="s">
        <v>361</v>
      </c>
      <c r="B204" s="11" t="s">
        <v>34</v>
      </c>
      <c r="C204" s="10">
        <v>0</v>
      </c>
    </row>
    <row r="205" spans="1:3" ht="19.5" thickBot="1" x14ac:dyDescent="0.35">
      <c r="A205" s="14" t="s">
        <v>362</v>
      </c>
      <c r="B205" s="11" t="s">
        <v>35</v>
      </c>
      <c r="C205" s="10">
        <v>0</v>
      </c>
    </row>
    <row r="206" spans="1:3" ht="32.25" thickBot="1" x14ac:dyDescent="0.35">
      <c r="A206" s="14" t="s">
        <v>363</v>
      </c>
      <c r="B206" s="6" t="s">
        <v>36</v>
      </c>
      <c r="C206" s="10">
        <v>0</v>
      </c>
    </row>
    <row r="207" spans="1:3" ht="19.5" thickBot="1" x14ac:dyDescent="0.35">
      <c r="A207" s="14" t="s">
        <v>364</v>
      </c>
      <c r="B207" s="6" t="s">
        <v>42</v>
      </c>
      <c r="C207" s="113">
        <v>3</v>
      </c>
    </row>
    <row r="208" spans="1:3" ht="32.25" thickBot="1" x14ac:dyDescent="0.35">
      <c r="A208" s="14" t="s">
        <v>365</v>
      </c>
      <c r="B208" s="11" t="s">
        <v>38</v>
      </c>
      <c r="C208" s="10">
        <v>0</v>
      </c>
    </row>
    <row r="209" spans="1:3" ht="19.5" thickBot="1" x14ac:dyDescent="0.35">
      <c r="A209" s="14" t="s">
        <v>366</v>
      </c>
      <c r="B209" s="11" t="s">
        <v>33</v>
      </c>
      <c r="C209" s="113">
        <v>3</v>
      </c>
    </row>
    <row r="210" spans="1:3" ht="32.25" thickBot="1" x14ac:dyDescent="0.35">
      <c r="A210" s="14" t="s">
        <v>367</v>
      </c>
      <c r="B210" s="6" t="s">
        <v>39</v>
      </c>
      <c r="C210" s="10"/>
    </row>
    <row r="211" spans="1:3" ht="19.5" thickBot="1" x14ac:dyDescent="0.35">
      <c r="A211" s="14" t="s">
        <v>368</v>
      </c>
      <c r="B211" s="11" t="s">
        <v>40</v>
      </c>
      <c r="C211" s="10"/>
    </row>
    <row r="212" spans="1:3" ht="19.5" thickBot="1" x14ac:dyDescent="0.35">
      <c r="A212" s="14" t="s">
        <v>369</v>
      </c>
      <c r="B212" s="11" t="s">
        <v>41</v>
      </c>
      <c r="C212" s="10">
        <v>0</v>
      </c>
    </row>
    <row r="213" spans="1:3" ht="95.25" thickBot="1" x14ac:dyDescent="0.35">
      <c r="A213" s="54" t="s">
        <v>370</v>
      </c>
      <c r="B213" s="55" t="s">
        <v>410</v>
      </c>
      <c r="C213" s="56" t="s">
        <v>31</v>
      </c>
    </row>
    <row r="214" spans="1:3" ht="19.5" thickBot="1" x14ac:dyDescent="0.35">
      <c r="A214" s="54" t="s">
        <v>371</v>
      </c>
      <c r="B214" s="108" t="s">
        <v>32</v>
      </c>
      <c r="C214" s="112">
        <v>7</v>
      </c>
    </row>
    <row r="215" spans="1:3" ht="19.5" thickBot="1" x14ac:dyDescent="0.35">
      <c r="A215" s="54" t="s">
        <v>372</v>
      </c>
      <c r="B215" s="111" t="s">
        <v>33</v>
      </c>
      <c r="C215" s="112">
        <v>7</v>
      </c>
    </row>
    <row r="216" spans="1:3" ht="19.5" thickBot="1" x14ac:dyDescent="0.35">
      <c r="A216" s="54" t="s">
        <v>373</v>
      </c>
      <c r="B216" s="111" t="s">
        <v>34</v>
      </c>
      <c r="C216" s="56">
        <v>0</v>
      </c>
    </row>
    <row r="217" spans="1:3" ht="19.5" thickBot="1" x14ac:dyDescent="0.35">
      <c r="A217" s="54" t="s">
        <v>374</v>
      </c>
      <c r="B217" s="111" t="s">
        <v>35</v>
      </c>
      <c r="C217" s="56">
        <v>0</v>
      </c>
    </row>
    <row r="218" spans="1:3" ht="32.25" thickBot="1" x14ac:dyDescent="0.35">
      <c r="A218" s="54" t="s">
        <v>375</v>
      </c>
      <c r="B218" s="108" t="s">
        <v>36</v>
      </c>
      <c r="C218" s="56">
        <v>0</v>
      </c>
    </row>
    <row r="219" spans="1:3" ht="19.5" thickBot="1" x14ac:dyDescent="0.35">
      <c r="A219" s="54" t="s">
        <v>376</v>
      </c>
      <c r="B219" s="108" t="s">
        <v>42</v>
      </c>
      <c r="C219" s="112">
        <v>2</v>
      </c>
    </row>
    <row r="220" spans="1:3" ht="32.25" thickBot="1" x14ac:dyDescent="0.35">
      <c r="A220" s="54" t="s">
        <v>377</v>
      </c>
      <c r="B220" s="111" t="s">
        <v>38</v>
      </c>
      <c r="C220" s="56">
        <v>0</v>
      </c>
    </row>
    <row r="221" spans="1:3" ht="19.5" thickBot="1" x14ac:dyDescent="0.35">
      <c r="A221" s="54" t="s">
        <v>378</v>
      </c>
      <c r="B221" s="111" t="s">
        <v>33</v>
      </c>
      <c r="C221" s="112">
        <v>2</v>
      </c>
    </row>
    <row r="222" spans="1:3" ht="32.25" thickBot="1" x14ac:dyDescent="0.35">
      <c r="A222" s="54" t="s">
        <v>379</v>
      </c>
      <c r="B222" s="108" t="s">
        <v>39</v>
      </c>
      <c r="C222" s="56">
        <v>0</v>
      </c>
    </row>
    <row r="223" spans="1:3" ht="19.5" thickBot="1" x14ac:dyDescent="0.35">
      <c r="A223" s="54" t="s">
        <v>380</v>
      </c>
      <c r="B223" s="111" t="s">
        <v>40</v>
      </c>
      <c r="C223" s="56">
        <v>0</v>
      </c>
    </row>
    <row r="224" spans="1:3" ht="19.5" thickBot="1" x14ac:dyDescent="0.35">
      <c r="A224" s="54" t="s">
        <v>381</v>
      </c>
      <c r="B224" s="107" t="s">
        <v>41</v>
      </c>
      <c r="C224" s="56">
        <v>0</v>
      </c>
    </row>
    <row r="225" spans="1:3" ht="32.25" thickBot="1" x14ac:dyDescent="0.35">
      <c r="A225" s="54" t="s">
        <v>382</v>
      </c>
      <c r="B225" s="55" t="s">
        <v>411</v>
      </c>
      <c r="C225" s="56" t="s">
        <v>31</v>
      </c>
    </row>
    <row r="226" spans="1:3" ht="19.5" thickBot="1" x14ac:dyDescent="0.35">
      <c r="A226" s="54" t="s">
        <v>383</v>
      </c>
      <c r="B226" s="57" t="s">
        <v>32</v>
      </c>
      <c r="C226" s="112">
        <v>2</v>
      </c>
    </row>
    <row r="227" spans="1:3" ht="19.5" thickBot="1" x14ac:dyDescent="0.35">
      <c r="A227" s="54" t="s">
        <v>384</v>
      </c>
      <c r="B227" s="107" t="s">
        <v>33</v>
      </c>
      <c r="C227" s="112">
        <v>2</v>
      </c>
    </row>
    <row r="228" spans="1:3" ht="19.5" thickBot="1" x14ac:dyDescent="0.35">
      <c r="A228" s="54" t="s">
        <v>385</v>
      </c>
      <c r="B228" s="107" t="s">
        <v>34</v>
      </c>
      <c r="C228" s="56">
        <v>0</v>
      </c>
    </row>
    <row r="229" spans="1:3" ht="19.5" thickBot="1" x14ac:dyDescent="0.35">
      <c r="A229" s="54" t="s">
        <v>386</v>
      </c>
      <c r="B229" s="107" t="s">
        <v>35</v>
      </c>
      <c r="C229" s="56">
        <v>0</v>
      </c>
    </row>
    <row r="230" spans="1:3" ht="32.25" thickBot="1" x14ac:dyDescent="0.35">
      <c r="A230" s="54" t="s">
        <v>387</v>
      </c>
      <c r="B230" s="57" t="s">
        <v>36</v>
      </c>
      <c r="C230" s="56">
        <v>0</v>
      </c>
    </row>
    <row r="231" spans="1:3" ht="19.5" thickBot="1" x14ac:dyDescent="0.35">
      <c r="A231" s="54" t="s">
        <v>388</v>
      </c>
      <c r="B231" s="57" t="s">
        <v>42</v>
      </c>
      <c r="C231" s="56">
        <v>0</v>
      </c>
    </row>
    <row r="232" spans="1:3" ht="32.25" thickBot="1" x14ac:dyDescent="0.35">
      <c r="A232" s="54" t="s">
        <v>389</v>
      </c>
      <c r="B232" s="107" t="s">
        <v>38</v>
      </c>
      <c r="C232" s="56">
        <v>0</v>
      </c>
    </row>
    <row r="233" spans="1:3" ht="19.5" thickBot="1" x14ac:dyDescent="0.35">
      <c r="A233" s="54" t="s">
        <v>390</v>
      </c>
      <c r="B233" s="107" t="s">
        <v>33</v>
      </c>
      <c r="C233" s="56">
        <v>0</v>
      </c>
    </row>
    <row r="234" spans="1:3" ht="32.25" thickBot="1" x14ac:dyDescent="0.35">
      <c r="A234" s="54" t="s">
        <v>391</v>
      </c>
      <c r="B234" s="57" t="s">
        <v>39</v>
      </c>
      <c r="C234" s="56">
        <v>0</v>
      </c>
    </row>
    <row r="235" spans="1:3" ht="19.5" thickBot="1" x14ac:dyDescent="0.35">
      <c r="A235" s="54" t="s">
        <v>392</v>
      </c>
      <c r="B235" s="107" t="s">
        <v>40</v>
      </c>
      <c r="C235" s="56">
        <v>0</v>
      </c>
    </row>
    <row r="236" spans="1:3" ht="19.5" thickBot="1" x14ac:dyDescent="0.35">
      <c r="A236" s="54" t="s">
        <v>393</v>
      </c>
      <c r="B236" s="107" t="s">
        <v>41</v>
      </c>
      <c r="C236" s="56">
        <v>0</v>
      </c>
    </row>
    <row r="237" spans="1:3" ht="205.5" thickBot="1" x14ac:dyDescent="0.35">
      <c r="A237" s="54" t="s">
        <v>394</v>
      </c>
      <c r="B237" s="55" t="s">
        <v>412</v>
      </c>
      <c r="C237" s="56" t="s">
        <v>31</v>
      </c>
    </row>
    <row r="238" spans="1:3" ht="19.5" thickBot="1" x14ac:dyDescent="0.35">
      <c r="A238" s="54" t="s">
        <v>396</v>
      </c>
      <c r="B238" s="57" t="s">
        <v>32</v>
      </c>
      <c r="C238" s="56">
        <v>0</v>
      </c>
    </row>
    <row r="239" spans="1:3" ht="19.5" thickBot="1" x14ac:dyDescent="0.35">
      <c r="A239" s="54" t="s">
        <v>397</v>
      </c>
      <c r="B239" s="107" t="s">
        <v>33</v>
      </c>
      <c r="C239" s="56">
        <v>0</v>
      </c>
    </row>
    <row r="240" spans="1:3" ht="19.5" thickBot="1" x14ac:dyDescent="0.35">
      <c r="A240" s="54" t="s">
        <v>398</v>
      </c>
      <c r="B240" s="107" t="s">
        <v>34</v>
      </c>
      <c r="C240" s="56">
        <v>0</v>
      </c>
    </row>
    <row r="241" spans="1:3" ht="19.5" thickBot="1" x14ac:dyDescent="0.35">
      <c r="A241" s="54" t="s">
        <v>399</v>
      </c>
      <c r="B241" s="107" t="s">
        <v>35</v>
      </c>
      <c r="C241" s="56">
        <v>0</v>
      </c>
    </row>
    <row r="242" spans="1:3" ht="32.25" thickBot="1" x14ac:dyDescent="0.35">
      <c r="A242" s="54" t="s">
        <v>400</v>
      </c>
      <c r="B242" s="57" t="s">
        <v>36</v>
      </c>
      <c r="C242" s="56">
        <v>0</v>
      </c>
    </row>
    <row r="243" spans="1:3" ht="19.5" thickBot="1" x14ac:dyDescent="0.35">
      <c r="A243" s="54" t="s">
        <v>401</v>
      </c>
      <c r="B243" s="57" t="s">
        <v>42</v>
      </c>
      <c r="C243" s="56">
        <v>0</v>
      </c>
    </row>
    <row r="244" spans="1:3" ht="32.25" thickBot="1" x14ac:dyDescent="0.35">
      <c r="A244" s="54" t="s">
        <v>402</v>
      </c>
      <c r="B244" s="107" t="s">
        <v>38</v>
      </c>
      <c r="C244" s="56">
        <v>0</v>
      </c>
    </row>
    <row r="245" spans="1:3" ht="19.5" thickBot="1" x14ac:dyDescent="0.35">
      <c r="A245" s="54" t="s">
        <v>403</v>
      </c>
      <c r="B245" s="107" t="s">
        <v>33</v>
      </c>
      <c r="C245" s="56">
        <v>0</v>
      </c>
    </row>
    <row r="246" spans="1:3" ht="32.25" thickBot="1" x14ac:dyDescent="0.35">
      <c r="A246" s="54" t="s">
        <v>404</v>
      </c>
      <c r="B246" s="57" t="s">
        <v>39</v>
      </c>
      <c r="C246" s="112">
        <v>3</v>
      </c>
    </row>
    <row r="247" spans="1:3" ht="19.5" thickBot="1" x14ac:dyDescent="0.35">
      <c r="A247" s="54" t="s">
        <v>405</v>
      </c>
      <c r="B247" s="107" t="s">
        <v>40</v>
      </c>
      <c r="C247" s="112">
        <v>3</v>
      </c>
    </row>
    <row r="248" spans="1:3" ht="19.5" thickBot="1" x14ac:dyDescent="0.35">
      <c r="A248" s="54" t="s">
        <v>406</v>
      </c>
      <c r="B248" s="107" t="s">
        <v>41</v>
      </c>
      <c r="C248" s="56">
        <v>0</v>
      </c>
    </row>
  </sheetData>
  <mergeCells count="9">
    <mergeCell ref="A28:C28"/>
    <mergeCell ref="A29:C29"/>
    <mergeCell ref="A16:E16"/>
    <mergeCell ref="A17:E17"/>
    <mergeCell ref="A19:D19"/>
    <mergeCell ref="A20:A21"/>
    <mergeCell ref="C20:C21"/>
    <mergeCell ref="D20:D21"/>
    <mergeCell ref="E20:E21"/>
  </mergeCells>
  <hyperlinks>
    <hyperlink ref="C31" location="P534" tooltip="&lt;4&gt; Количество контрольных точек в графе 3 раздела I настоящего приложения:" display="P534"/>
  </hyperlinks>
  <pageMargins left="0.70866141732283472" right="0.19685039370078741" top="0.39370078740157483" bottom="0.74803149606299213" header="0.31496062992125984" footer="0.31496062992125984"/>
  <pageSetup paperSize="9" scale="61" fitToHeight="6" orientation="portrait" r:id="rId1"/>
  <rowBreaks count="1" manualBreakCount="1">
    <brk id="128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6"/>
  <sheetViews>
    <sheetView view="pageBreakPreview" zoomScale="50" zoomScaleSheetLayoutView="50" zoomScalePageLayoutView="40" workbookViewId="0">
      <selection activeCell="S386" sqref="S386"/>
    </sheetView>
  </sheetViews>
  <sheetFormatPr defaultRowHeight="18.75" x14ac:dyDescent="0.3"/>
  <cols>
    <col min="1" max="1" width="30.69921875" customWidth="1"/>
    <col min="2" max="2" width="38.09765625" customWidth="1"/>
    <col min="3" max="3" width="19.19921875" customWidth="1"/>
    <col min="4" max="4" width="29.19921875" customWidth="1"/>
    <col min="5" max="5" width="12" customWidth="1"/>
    <col min="6" max="6" width="10.69921875" customWidth="1"/>
    <col min="7" max="12" width="12.09765625" customWidth="1"/>
    <col min="13" max="13" width="10.59765625" customWidth="1"/>
    <col min="14" max="14" width="10.796875" customWidth="1"/>
    <col min="15" max="18" width="13.796875" customWidth="1"/>
    <col min="21" max="21" width="10.796875" customWidth="1"/>
    <col min="22" max="22" width="16" customWidth="1"/>
  </cols>
  <sheetData>
    <row r="1" spans="1:18" s="32" customFormat="1" ht="26.25" x14ac:dyDescent="0.4">
      <c r="A1" s="117" t="s">
        <v>43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8" s="32" customFormat="1" ht="26.25" x14ac:dyDescent="0.4">
      <c r="A2" s="117" t="s">
        <v>44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x14ac:dyDescent="0.3">
      <c r="A3" s="3"/>
    </row>
    <row r="4" spans="1:18" x14ac:dyDescent="0.3">
      <c r="A4" s="2"/>
    </row>
    <row r="5" spans="1:18" s="31" customFormat="1" ht="150" customHeight="1" x14ac:dyDescent="0.25">
      <c r="A5" s="136" t="s">
        <v>45</v>
      </c>
      <c r="B5" s="136" t="s">
        <v>46</v>
      </c>
      <c r="C5" s="136" t="s">
        <v>47</v>
      </c>
      <c r="D5" s="136" t="s">
        <v>48</v>
      </c>
      <c r="E5" s="136" t="s">
        <v>49</v>
      </c>
      <c r="F5" s="136"/>
      <c r="G5" s="136" t="s">
        <v>50</v>
      </c>
      <c r="H5" s="136"/>
      <c r="I5" s="136"/>
      <c r="J5" s="136"/>
      <c r="K5" s="136"/>
      <c r="L5" s="136"/>
      <c r="M5" s="136" t="s">
        <v>51</v>
      </c>
      <c r="N5" s="136"/>
      <c r="O5" s="136" t="s">
        <v>52</v>
      </c>
      <c r="P5" s="136"/>
      <c r="Q5" s="136" t="s">
        <v>53</v>
      </c>
      <c r="R5" s="136"/>
    </row>
    <row r="6" spans="1:18" s="31" customFormat="1" ht="15.75" x14ac:dyDescent="0.25">
      <c r="A6" s="136"/>
      <c r="B6" s="136"/>
      <c r="C6" s="136"/>
      <c r="D6" s="136"/>
      <c r="E6" s="136" t="s">
        <v>54</v>
      </c>
      <c r="F6" s="136" t="s">
        <v>55</v>
      </c>
      <c r="G6" s="136" t="s">
        <v>56</v>
      </c>
      <c r="H6" s="136"/>
      <c r="I6" s="136" t="s">
        <v>57</v>
      </c>
      <c r="J6" s="136"/>
      <c r="K6" s="136" t="s">
        <v>58</v>
      </c>
      <c r="L6" s="136" t="s">
        <v>59</v>
      </c>
      <c r="M6" s="136" t="s">
        <v>60</v>
      </c>
      <c r="N6" s="136" t="s">
        <v>61</v>
      </c>
      <c r="O6" s="136" t="s">
        <v>62</v>
      </c>
      <c r="P6" s="136" t="s">
        <v>63</v>
      </c>
      <c r="Q6" s="136" t="s">
        <v>64</v>
      </c>
      <c r="R6" s="136" t="s">
        <v>65</v>
      </c>
    </row>
    <row r="7" spans="1:18" s="31" customFormat="1" ht="63.75" thickBot="1" x14ac:dyDescent="0.3">
      <c r="A7" s="137"/>
      <c r="B7" s="137"/>
      <c r="C7" s="137"/>
      <c r="D7" s="137"/>
      <c r="E7" s="137"/>
      <c r="F7" s="137"/>
      <c r="G7" s="33" t="s">
        <v>66</v>
      </c>
      <c r="H7" s="33" t="s">
        <v>67</v>
      </c>
      <c r="I7" s="33" t="s">
        <v>66</v>
      </c>
      <c r="J7" s="33" t="s">
        <v>67</v>
      </c>
      <c r="K7" s="137"/>
      <c r="L7" s="137"/>
      <c r="M7" s="137"/>
      <c r="N7" s="137"/>
      <c r="O7" s="137"/>
      <c r="P7" s="137"/>
      <c r="Q7" s="137"/>
      <c r="R7" s="137"/>
    </row>
    <row r="8" spans="1:18" ht="19.5" thickBot="1" x14ac:dyDescent="0.35">
      <c r="A8" s="34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</row>
    <row r="9" spans="1:18" s="42" customFormat="1" ht="97.9" customHeight="1" thickBot="1" x14ac:dyDescent="0.35">
      <c r="A9" s="138" t="s">
        <v>157</v>
      </c>
      <c r="B9" s="139"/>
      <c r="C9" s="36"/>
      <c r="D9" s="36" t="s">
        <v>119</v>
      </c>
      <c r="E9" s="38" t="s">
        <v>121</v>
      </c>
      <c r="F9" s="38">
        <v>792</v>
      </c>
      <c r="G9" s="39">
        <f>G10+G12+G14+G16+G18+G20+G22+G24+G26+G28+G30+G32+G34+G36+G38+G40+G42+G44+G46</f>
        <v>81</v>
      </c>
      <c r="H9" s="39">
        <f>H10+H12+H14+H16+H18+H20+H22+H24+H26+H28+H30+H32+H34+H36+H38+H40+H42+H44+H46</f>
        <v>81</v>
      </c>
      <c r="I9" s="39">
        <f>I10+I12+I14+I16+I18+I20+I22+I24+I26+I28+I30+I32+I34+I36+I38+I40+I42+I44+I46</f>
        <v>51</v>
      </c>
      <c r="J9" s="39">
        <f>J10+J12+J14+J16+J18+J20+J22+J24+J26+J28+J30+J32+J34+J36+J38+J40+J42+J44+J46</f>
        <v>51</v>
      </c>
      <c r="K9" s="39">
        <f>K10+K12+K14+K16+K18+K20+K22+K24+K26+K28+K30+K32+K34+K36+K38+K40+K42+K44+K46</f>
        <v>30</v>
      </c>
      <c r="L9" s="36"/>
      <c r="M9" s="40" t="s">
        <v>31</v>
      </c>
      <c r="N9" s="40" t="s">
        <v>31</v>
      </c>
      <c r="O9" s="116">
        <f>O10+O12+O14+O16+O18+O20+O22+O24+O26+O28+O30+O32+O34+O36+O38+O40+O42+O44+O46</f>
        <v>731218.36</v>
      </c>
      <c r="P9" s="40" t="s">
        <v>31</v>
      </c>
      <c r="Q9" s="41">
        <f>Q10+Q12+Q14+Q16+Q18+Q20+Q22+Q24+Q26+Q28+Q30+Q32+Q34+Q36+Q38+Q40+Q42+Q44+Q46</f>
        <v>686678.67</v>
      </c>
      <c r="R9" s="41">
        <f>R10+R12+R14+R16+R18+R20+R22+R24+R26+R28+R30+R32+R34+R36+R38+R40+R42+R44+R46</f>
        <v>262902.45000000007</v>
      </c>
    </row>
    <row r="10" spans="1:18" ht="19.5" thickBot="1" x14ac:dyDescent="0.35">
      <c r="A10" s="126" t="s">
        <v>124</v>
      </c>
      <c r="B10" s="10" t="s">
        <v>68</v>
      </c>
      <c r="C10" s="50"/>
      <c r="D10" s="10" t="s">
        <v>31</v>
      </c>
      <c r="E10" s="51"/>
      <c r="F10" s="51"/>
      <c r="G10" s="6">
        <v>2</v>
      </c>
      <c r="H10" s="6">
        <v>2</v>
      </c>
      <c r="I10" s="6">
        <v>3</v>
      </c>
      <c r="J10" s="6">
        <v>3</v>
      </c>
      <c r="K10" s="6">
        <f>G10-I10</f>
        <v>-1</v>
      </c>
      <c r="L10" s="10" t="s">
        <v>31</v>
      </c>
      <c r="M10" s="6"/>
      <c r="N10" s="6"/>
      <c r="O10" s="73">
        <v>17775</v>
      </c>
      <c r="P10" s="10" t="s">
        <v>31</v>
      </c>
      <c r="Q10" s="73">
        <f>9524.3+1612.35</f>
        <v>11136.65</v>
      </c>
      <c r="R10" s="74">
        <f>9524.3+1612.35</f>
        <v>11136.65</v>
      </c>
    </row>
    <row r="11" spans="1:18" ht="19.5" thickBot="1" x14ac:dyDescent="0.35">
      <c r="A11" s="128"/>
      <c r="B11" s="10" t="s">
        <v>69</v>
      </c>
      <c r="C11" s="50"/>
      <c r="D11" s="6" t="s">
        <v>144</v>
      </c>
      <c r="E11" s="51"/>
      <c r="F11" s="51"/>
      <c r="G11" s="50"/>
      <c r="H11" s="50"/>
      <c r="I11" s="50"/>
      <c r="J11" s="50"/>
      <c r="K11" s="50"/>
      <c r="L11" s="50"/>
      <c r="M11" s="65">
        <v>46381</v>
      </c>
      <c r="N11" s="65">
        <v>46381</v>
      </c>
      <c r="O11" s="52"/>
      <c r="P11" s="66"/>
      <c r="Q11" s="52"/>
      <c r="R11" s="52"/>
    </row>
    <row r="12" spans="1:18" ht="19.5" thickBot="1" x14ac:dyDescent="0.35">
      <c r="A12" s="126" t="s">
        <v>125</v>
      </c>
      <c r="B12" s="10" t="s">
        <v>68</v>
      </c>
      <c r="C12" s="50"/>
      <c r="D12" s="10" t="s">
        <v>31</v>
      </c>
      <c r="E12" s="51"/>
      <c r="F12" s="51"/>
      <c r="G12" s="6">
        <v>8</v>
      </c>
      <c r="H12" s="6">
        <v>8</v>
      </c>
      <c r="I12" s="6">
        <v>0</v>
      </c>
      <c r="J12" s="6">
        <v>0</v>
      </c>
      <c r="K12" s="6">
        <f>G12-I12</f>
        <v>8</v>
      </c>
      <c r="L12" s="10" t="s">
        <v>31</v>
      </c>
      <c r="M12" s="50"/>
      <c r="N12" s="50"/>
      <c r="O12" s="73">
        <f>60807+10294</f>
        <v>71101</v>
      </c>
      <c r="P12" s="10" t="s">
        <v>31</v>
      </c>
      <c r="Q12" s="73">
        <f>60807+10294</f>
        <v>71101</v>
      </c>
      <c r="R12" s="6">
        <v>0</v>
      </c>
    </row>
    <row r="13" spans="1:18" ht="19.5" thickBot="1" x14ac:dyDescent="0.35">
      <c r="A13" s="128"/>
      <c r="B13" s="10" t="s">
        <v>69</v>
      </c>
      <c r="C13" s="50"/>
      <c r="D13" s="6" t="s">
        <v>144</v>
      </c>
      <c r="E13" s="51"/>
      <c r="F13" s="51"/>
      <c r="G13" s="50"/>
      <c r="H13" s="50"/>
      <c r="I13" s="50"/>
      <c r="J13" s="50"/>
      <c r="K13" s="50"/>
      <c r="L13" s="50"/>
      <c r="M13" s="65">
        <v>46381</v>
      </c>
      <c r="N13" s="65">
        <v>46381</v>
      </c>
      <c r="O13" s="50"/>
      <c r="P13" s="6"/>
      <c r="Q13" s="50"/>
      <c r="R13" s="50"/>
    </row>
    <row r="14" spans="1:18" ht="19.5" thickBot="1" x14ac:dyDescent="0.35">
      <c r="A14" s="126" t="s">
        <v>126</v>
      </c>
      <c r="B14" s="10" t="s">
        <v>68</v>
      </c>
      <c r="C14" s="50"/>
      <c r="D14" s="10" t="s">
        <v>31</v>
      </c>
      <c r="E14" s="51"/>
      <c r="F14" s="51"/>
      <c r="G14" s="6">
        <v>3</v>
      </c>
      <c r="H14" s="6">
        <v>3</v>
      </c>
      <c r="I14" s="6">
        <v>2</v>
      </c>
      <c r="J14" s="6">
        <v>2</v>
      </c>
      <c r="K14" s="6">
        <f>G14-I14</f>
        <v>1</v>
      </c>
      <c r="L14" s="10" t="s">
        <v>31</v>
      </c>
      <c r="M14" s="50"/>
      <c r="N14" s="50"/>
      <c r="O14" s="73">
        <v>28714</v>
      </c>
      <c r="P14" s="10" t="s">
        <v>31</v>
      </c>
      <c r="Q14" s="73">
        <f>24557+4157</f>
        <v>28714</v>
      </c>
      <c r="R14" s="73">
        <f>1942.89+328.91</f>
        <v>2271.8000000000002</v>
      </c>
    </row>
    <row r="15" spans="1:18" ht="19.5" thickBot="1" x14ac:dyDescent="0.35">
      <c r="A15" s="128"/>
      <c r="B15" s="10" t="s">
        <v>69</v>
      </c>
      <c r="C15" s="50"/>
      <c r="D15" s="6" t="s">
        <v>144</v>
      </c>
      <c r="E15" s="51"/>
      <c r="F15" s="51"/>
      <c r="G15" s="50"/>
      <c r="H15" s="50"/>
      <c r="I15" s="50"/>
      <c r="J15" s="50"/>
      <c r="K15" s="50"/>
      <c r="L15" s="50"/>
      <c r="M15" s="65">
        <v>46381</v>
      </c>
      <c r="N15" s="65">
        <v>46381</v>
      </c>
      <c r="O15" s="50"/>
      <c r="P15" s="6"/>
      <c r="Q15" s="50"/>
      <c r="R15" s="50"/>
    </row>
    <row r="16" spans="1:18" ht="19.5" thickBot="1" x14ac:dyDescent="0.35">
      <c r="A16" s="126" t="s">
        <v>127</v>
      </c>
      <c r="B16" s="10" t="s">
        <v>68</v>
      </c>
      <c r="C16" s="50"/>
      <c r="D16" s="10" t="s">
        <v>31</v>
      </c>
      <c r="E16" s="51"/>
      <c r="F16" s="51"/>
      <c r="G16" s="6">
        <v>2</v>
      </c>
      <c r="H16" s="6">
        <v>2</v>
      </c>
      <c r="I16" s="6">
        <v>1</v>
      </c>
      <c r="J16" s="6">
        <v>1</v>
      </c>
      <c r="K16" s="6">
        <f>G16-I16</f>
        <v>1</v>
      </c>
      <c r="L16" s="10" t="s">
        <v>31</v>
      </c>
      <c r="M16" s="50"/>
      <c r="N16" s="50"/>
      <c r="O16" s="73">
        <v>21311</v>
      </c>
      <c r="P16" s="10" t="s">
        <v>31</v>
      </c>
      <c r="Q16" s="73">
        <f>18226+3085</f>
        <v>21311</v>
      </c>
      <c r="R16" s="73">
        <f>3694.63+625.46</f>
        <v>4320.09</v>
      </c>
    </row>
    <row r="17" spans="1:18" ht="19.5" thickBot="1" x14ac:dyDescent="0.35">
      <c r="A17" s="128"/>
      <c r="B17" s="10" t="s">
        <v>69</v>
      </c>
      <c r="C17" s="50"/>
      <c r="D17" s="6" t="s">
        <v>144</v>
      </c>
      <c r="E17" s="51"/>
      <c r="F17" s="51"/>
      <c r="G17" s="50"/>
      <c r="H17" s="50"/>
      <c r="I17" s="50"/>
      <c r="J17" s="50"/>
      <c r="K17" s="50"/>
      <c r="L17" s="50"/>
      <c r="M17" s="65">
        <v>46381</v>
      </c>
      <c r="N17" s="65">
        <v>46381</v>
      </c>
      <c r="O17" s="50"/>
      <c r="P17" s="6"/>
      <c r="Q17" s="50"/>
      <c r="R17" s="50"/>
    </row>
    <row r="18" spans="1:18" ht="19.5" thickBot="1" x14ac:dyDescent="0.35">
      <c r="A18" s="126" t="s">
        <v>129</v>
      </c>
      <c r="B18" s="10" t="s">
        <v>68</v>
      </c>
      <c r="C18" s="50"/>
      <c r="D18" s="10" t="s">
        <v>31</v>
      </c>
      <c r="E18" s="51"/>
      <c r="F18" s="61"/>
      <c r="G18" s="6">
        <v>10</v>
      </c>
      <c r="H18" s="6">
        <f>G18</f>
        <v>10</v>
      </c>
      <c r="I18" s="6">
        <v>5</v>
      </c>
      <c r="J18" s="6">
        <f>I18</f>
        <v>5</v>
      </c>
      <c r="K18" s="6">
        <f>G18-I18</f>
        <v>5</v>
      </c>
      <c r="L18" s="10" t="s">
        <v>31</v>
      </c>
      <c r="M18" s="6"/>
      <c r="N18" s="6"/>
      <c r="O18" s="73">
        <f>76008+12868</f>
        <v>88876</v>
      </c>
      <c r="P18" s="10" t="s">
        <v>31</v>
      </c>
      <c r="Q18" s="75">
        <f>O18</f>
        <v>88876</v>
      </c>
      <c r="R18" s="75">
        <v>37362.9</v>
      </c>
    </row>
    <row r="19" spans="1:18" ht="19.5" thickBot="1" x14ac:dyDescent="0.35">
      <c r="A19" s="128"/>
      <c r="B19" s="10" t="s">
        <v>69</v>
      </c>
      <c r="C19" s="50"/>
      <c r="D19" s="6" t="s">
        <v>144</v>
      </c>
      <c r="E19" s="51"/>
      <c r="F19" s="51"/>
      <c r="G19" s="50"/>
      <c r="H19" s="50"/>
      <c r="I19" s="50"/>
      <c r="J19" s="50"/>
      <c r="K19" s="50"/>
      <c r="L19" s="50"/>
      <c r="M19" s="65">
        <v>46381</v>
      </c>
      <c r="N19" s="65">
        <v>46381</v>
      </c>
      <c r="O19" s="50"/>
      <c r="P19" s="6"/>
      <c r="Q19" s="50"/>
      <c r="R19" s="50"/>
    </row>
    <row r="20" spans="1:18" ht="19.5" thickBot="1" x14ac:dyDescent="0.35">
      <c r="A20" s="126" t="s">
        <v>130</v>
      </c>
      <c r="B20" s="10" t="s">
        <v>68</v>
      </c>
      <c r="C20" s="50"/>
      <c r="D20" s="10" t="s">
        <v>31</v>
      </c>
      <c r="E20" s="51"/>
      <c r="F20" s="51"/>
      <c r="G20" s="6">
        <v>8</v>
      </c>
      <c r="H20" s="6">
        <f>G20</f>
        <v>8</v>
      </c>
      <c r="I20" s="6">
        <v>10</v>
      </c>
      <c r="J20" s="6">
        <f>I20</f>
        <v>10</v>
      </c>
      <c r="K20" s="6">
        <f>G20-I20</f>
        <v>-2</v>
      </c>
      <c r="L20" s="10" t="s">
        <v>31</v>
      </c>
      <c r="M20" s="50"/>
      <c r="N20" s="50"/>
      <c r="O20" s="73">
        <f>60807+10294</f>
        <v>71101</v>
      </c>
      <c r="P20" s="10" t="s">
        <v>31</v>
      </c>
      <c r="Q20" s="75">
        <f>O20</f>
        <v>71101</v>
      </c>
      <c r="R20" s="75">
        <f>48925.78+8283.07</f>
        <v>57208.85</v>
      </c>
    </row>
    <row r="21" spans="1:18" ht="19.5" thickBot="1" x14ac:dyDescent="0.35">
      <c r="A21" s="128"/>
      <c r="B21" s="10" t="s">
        <v>69</v>
      </c>
      <c r="C21" s="50"/>
      <c r="D21" s="6" t="s">
        <v>144</v>
      </c>
      <c r="E21" s="51"/>
      <c r="F21" s="51"/>
      <c r="G21" s="50"/>
      <c r="H21" s="50"/>
      <c r="I21" s="50"/>
      <c r="J21" s="50"/>
      <c r="K21" s="50"/>
      <c r="L21" s="50"/>
      <c r="M21" s="65">
        <v>46381</v>
      </c>
      <c r="N21" s="65">
        <v>46381</v>
      </c>
      <c r="O21" s="50"/>
      <c r="P21" s="6"/>
      <c r="Q21" s="50"/>
      <c r="R21" s="50"/>
    </row>
    <row r="22" spans="1:18" ht="19.5" thickBot="1" x14ac:dyDescent="0.35">
      <c r="A22" s="126" t="s">
        <v>131</v>
      </c>
      <c r="B22" s="10" t="s">
        <v>68</v>
      </c>
      <c r="C22" s="50"/>
      <c r="D22" s="10" t="s">
        <v>31</v>
      </c>
      <c r="E22" s="51"/>
      <c r="F22" s="51"/>
      <c r="G22" s="6">
        <v>5</v>
      </c>
      <c r="H22" s="6">
        <f>G22</f>
        <v>5</v>
      </c>
      <c r="I22" s="6">
        <v>0</v>
      </c>
      <c r="J22" s="6">
        <f>I22</f>
        <v>0</v>
      </c>
      <c r="K22" s="6">
        <f>G22-I22</f>
        <v>5</v>
      </c>
      <c r="L22" s="10" t="s">
        <v>31</v>
      </c>
      <c r="M22" s="50"/>
      <c r="N22" s="50"/>
      <c r="O22" s="73">
        <v>42387</v>
      </c>
      <c r="P22" s="10" t="s">
        <v>31</v>
      </c>
      <c r="Q22" s="75">
        <f>O22</f>
        <v>42387</v>
      </c>
      <c r="R22" s="75">
        <v>0</v>
      </c>
    </row>
    <row r="23" spans="1:18" ht="19.5" thickBot="1" x14ac:dyDescent="0.35">
      <c r="A23" s="128"/>
      <c r="B23" s="10" t="s">
        <v>69</v>
      </c>
      <c r="C23" s="50"/>
      <c r="D23" s="6" t="s">
        <v>144</v>
      </c>
      <c r="E23" s="51"/>
      <c r="F23" s="61"/>
      <c r="G23" s="6"/>
      <c r="H23" s="6"/>
      <c r="I23" s="6"/>
      <c r="J23" s="6"/>
      <c r="K23" s="6"/>
      <c r="L23" s="6"/>
      <c r="M23" s="65">
        <v>46381</v>
      </c>
      <c r="N23" s="65">
        <v>46381</v>
      </c>
      <c r="O23" s="50"/>
      <c r="P23" s="6"/>
      <c r="Q23" s="50"/>
      <c r="R23" s="50"/>
    </row>
    <row r="24" spans="1:18" ht="19.5" thickBot="1" x14ac:dyDescent="0.35">
      <c r="A24" s="126" t="s">
        <v>132</v>
      </c>
      <c r="B24" s="10" t="s">
        <v>68</v>
      </c>
      <c r="C24" s="50"/>
      <c r="D24" s="10" t="s">
        <v>31</v>
      </c>
      <c r="E24" s="51"/>
      <c r="F24" s="61"/>
      <c r="G24" s="6">
        <v>4</v>
      </c>
      <c r="H24" s="6">
        <f>G24</f>
        <v>4</v>
      </c>
      <c r="I24" s="6">
        <v>3</v>
      </c>
      <c r="J24" s="6">
        <f>I24</f>
        <v>3</v>
      </c>
      <c r="K24" s="6">
        <f>G24-I24</f>
        <v>1</v>
      </c>
      <c r="L24" s="10" t="s">
        <v>31</v>
      </c>
      <c r="M24" s="6"/>
      <c r="N24" s="6"/>
      <c r="O24" s="73">
        <v>35550</v>
      </c>
      <c r="P24" s="10" t="s">
        <v>31</v>
      </c>
      <c r="Q24" s="75">
        <f>O24</f>
        <v>35550</v>
      </c>
      <c r="R24" s="75">
        <v>11836.05</v>
      </c>
    </row>
    <row r="25" spans="1:18" ht="19.5" thickBot="1" x14ac:dyDescent="0.35">
      <c r="A25" s="128"/>
      <c r="B25" s="10" t="s">
        <v>69</v>
      </c>
      <c r="C25" s="50"/>
      <c r="D25" s="6" t="s">
        <v>144</v>
      </c>
      <c r="E25" s="51"/>
      <c r="F25" s="61"/>
      <c r="G25" s="6"/>
      <c r="H25" s="6"/>
      <c r="I25" s="6"/>
      <c r="J25" s="6"/>
      <c r="K25" s="6"/>
      <c r="L25" s="6"/>
      <c r="M25" s="65">
        <v>46381</v>
      </c>
      <c r="N25" s="65">
        <v>46381</v>
      </c>
      <c r="O25" s="50"/>
      <c r="P25" s="6"/>
      <c r="Q25" s="50"/>
      <c r="R25" s="50"/>
    </row>
    <row r="26" spans="1:18" ht="19.5" thickBot="1" x14ac:dyDescent="0.35">
      <c r="A26" s="126" t="s">
        <v>133</v>
      </c>
      <c r="B26" s="10" t="s">
        <v>68</v>
      </c>
      <c r="C26" s="50"/>
      <c r="D26" s="10" t="s">
        <v>31</v>
      </c>
      <c r="E26" s="51"/>
      <c r="F26" s="61"/>
      <c r="G26" s="6">
        <v>3</v>
      </c>
      <c r="H26" s="6">
        <f>G26</f>
        <v>3</v>
      </c>
      <c r="I26" s="6">
        <v>2</v>
      </c>
      <c r="J26" s="6">
        <f>I26</f>
        <v>2</v>
      </c>
      <c r="K26" s="6">
        <f>G26-I26</f>
        <v>1</v>
      </c>
      <c r="L26" s="10" t="s">
        <v>31</v>
      </c>
      <c r="M26" s="6"/>
      <c r="N26" s="6"/>
      <c r="O26" s="73">
        <v>28714</v>
      </c>
      <c r="P26" s="10" t="s">
        <v>31</v>
      </c>
      <c r="Q26" s="75">
        <f>O26</f>
        <v>28714</v>
      </c>
      <c r="R26" s="75">
        <v>14261.2</v>
      </c>
    </row>
    <row r="27" spans="1:18" ht="19.5" thickBot="1" x14ac:dyDescent="0.35">
      <c r="A27" s="128"/>
      <c r="B27" s="10" t="s">
        <v>69</v>
      </c>
      <c r="C27" s="50"/>
      <c r="D27" s="6" t="s">
        <v>144</v>
      </c>
      <c r="E27" s="51"/>
      <c r="F27" s="61"/>
      <c r="G27" s="6"/>
      <c r="H27" s="6"/>
      <c r="I27" s="6"/>
      <c r="J27" s="6"/>
      <c r="K27" s="6"/>
      <c r="L27" s="6"/>
      <c r="M27" s="65">
        <v>46381</v>
      </c>
      <c r="N27" s="65">
        <v>46381</v>
      </c>
      <c r="O27" s="50"/>
      <c r="P27" s="6"/>
      <c r="Q27" s="50"/>
      <c r="R27" s="50"/>
    </row>
    <row r="28" spans="1:18" ht="19.5" thickBot="1" x14ac:dyDescent="0.35">
      <c r="A28" s="126" t="s">
        <v>134</v>
      </c>
      <c r="B28" s="10" t="s">
        <v>68</v>
      </c>
      <c r="C28" s="50"/>
      <c r="D28" s="10" t="s">
        <v>31</v>
      </c>
      <c r="E28" s="51"/>
      <c r="F28" s="61"/>
      <c r="G28" s="6">
        <v>6</v>
      </c>
      <c r="H28" s="6">
        <f>G28</f>
        <v>6</v>
      </c>
      <c r="I28" s="6">
        <v>4</v>
      </c>
      <c r="J28" s="6">
        <f>I28</f>
        <v>4</v>
      </c>
      <c r="K28" s="6">
        <f>G28-I28</f>
        <v>2</v>
      </c>
      <c r="L28" s="10" t="s">
        <v>31</v>
      </c>
      <c r="M28" s="6"/>
      <c r="N28" s="6"/>
      <c r="O28" s="73">
        <v>57428</v>
      </c>
      <c r="P28" s="10" t="s">
        <v>31</v>
      </c>
      <c r="Q28" s="75">
        <v>19526.66</v>
      </c>
      <c r="R28" s="75">
        <v>19526.66</v>
      </c>
    </row>
    <row r="29" spans="1:18" ht="19.5" thickBot="1" x14ac:dyDescent="0.35">
      <c r="A29" s="128"/>
      <c r="B29" s="10" t="s">
        <v>69</v>
      </c>
      <c r="C29" s="50"/>
      <c r="D29" s="6" t="s">
        <v>144</v>
      </c>
      <c r="E29" s="51"/>
      <c r="F29" s="61"/>
      <c r="G29" s="6"/>
      <c r="H29" s="6"/>
      <c r="I29" s="6"/>
      <c r="J29" s="6"/>
      <c r="K29" s="6"/>
      <c r="L29" s="6"/>
      <c r="M29" s="65">
        <v>46381</v>
      </c>
      <c r="N29" s="65">
        <v>46381</v>
      </c>
      <c r="O29" s="50"/>
      <c r="P29" s="6"/>
      <c r="Q29" s="50"/>
      <c r="R29" s="50"/>
    </row>
    <row r="30" spans="1:18" ht="19.5" thickBot="1" x14ac:dyDescent="0.35">
      <c r="A30" s="126" t="s">
        <v>135</v>
      </c>
      <c r="B30" s="10" t="s">
        <v>68</v>
      </c>
      <c r="C30" s="50"/>
      <c r="D30" s="10" t="s">
        <v>31</v>
      </c>
      <c r="E30" s="51"/>
      <c r="F30" s="61"/>
      <c r="G30" s="6">
        <v>3</v>
      </c>
      <c r="H30" s="6">
        <v>3</v>
      </c>
      <c r="I30" s="61">
        <v>2</v>
      </c>
      <c r="J30" s="61">
        <f>I30</f>
        <v>2</v>
      </c>
      <c r="K30" s="6">
        <f>G30-I30</f>
        <v>1</v>
      </c>
      <c r="L30" s="10" t="s">
        <v>31</v>
      </c>
      <c r="M30" s="50"/>
      <c r="N30" s="50"/>
      <c r="O30" s="73">
        <v>24612</v>
      </c>
      <c r="P30" s="10" t="s">
        <v>31</v>
      </c>
      <c r="Q30" s="75">
        <f>O30</f>
        <v>24612</v>
      </c>
      <c r="R30" s="75">
        <v>15199.6</v>
      </c>
    </row>
    <row r="31" spans="1:18" ht="19.5" thickBot="1" x14ac:dyDescent="0.35">
      <c r="A31" s="128"/>
      <c r="B31" s="10" t="s">
        <v>69</v>
      </c>
      <c r="C31" s="50"/>
      <c r="D31" s="6" t="s">
        <v>144</v>
      </c>
      <c r="E31" s="51"/>
      <c r="F31" s="61"/>
      <c r="G31" s="6"/>
      <c r="H31" s="6"/>
      <c r="I31" s="6"/>
      <c r="J31" s="6"/>
      <c r="K31" s="6"/>
      <c r="L31" s="6"/>
      <c r="M31" s="65">
        <v>46381</v>
      </c>
      <c r="N31" s="65">
        <v>46381</v>
      </c>
      <c r="O31" s="50"/>
      <c r="P31" s="6"/>
      <c r="Q31" s="50"/>
      <c r="R31" s="50"/>
    </row>
    <row r="32" spans="1:18" ht="19.5" thickBot="1" x14ac:dyDescent="0.35">
      <c r="A32" s="126" t="s">
        <v>136</v>
      </c>
      <c r="B32" s="10" t="s">
        <v>68</v>
      </c>
      <c r="C32" s="50"/>
      <c r="D32" s="10" t="s">
        <v>31</v>
      </c>
      <c r="E32" s="51"/>
      <c r="F32" s="61"/>
      <c r="G32" s="6">
        <v>2</v>
      </c>
      <c r="H32" s="6">
        <v>2</v>
      </c>
      <c r="I32" s="6">
        <v>4</v>
      </c>
      <c r="J32" s="6">
        <f>I32</f>
        <v>4</v>
      </c>
      <c r="K32" s="6">
        <f>G32-I32</f>
        <v>-2</v>
      </c>
      <c r="L32" s="10" t="s">
        <v>31</v>
      </c>
      <c r="M32" s="6"/>
      <c r="N32" s="6"/>
      <c r="O32" s="73">
        <v>17775</v>
      </c>
      <c r="P32" s="10" t="s">
        <v>31</v>
      </c>
      <c r="Q32" s="75">
        <f>O32</f>
        <v>17775</v>
      </c>
      <c r="R32" s="75">
        <v>17775</v>
      </c>
    </row>
    <row r="33" spans="1:18" ht="19.5" thickBot="1" x14ac:dyDescent="0.35">
      <c r="A33" s="128"/>
      <c r="B33" s="10" t="s">
        <v>69</v>
      </c>
      <c r="C33" s="50"/>
      <c r="D33" s="6" t="s">
        <v>144</v>
      </c>
      <c r="E33" s="51"/>
      <c r="F33" s="61"/>
      <c r="G33" s="6"/>
      <c r="H33" s="6"/>
      <c r="I33" s="6"/>
      <c r="J33" s="6"/>
      <c r="K33" s="6"/>
      <c r="L33" s="6"/>
      <c r="M33" s="65">
        <v>46381</v>
      </c>
      <c r="N33" s="65">
        <v>46381</v>
      </c>
      <c r="O33" s="50"/>
      <c r="P33" s="6"/>
      <c r="Q33" s="50"/>
      <c r="R33" s="50"/>
    </row>
    <row r="34" spans="1:18" ht="19.5" thickBot="1" x14ac:dyDescent="0.35">
      <c r="A34" s="126" t="s">
        <v>137</v>
      </c>
      <c r="B34" s="10" t="s">
        <v>68</v>
      </c>
      <c r="C34" s="50"/>
      <c r="D34" s="10" t="s">
        <v>31</v>
      </c>
      <c r="E34" s="51"/>
      <c r="F34" s="61"/>
      <c r="G34" s="6">
        <v>3</v>
      </c>
      <c r="H34" s="6">
        <f>G34</f>
        <v>3</v>
      </c>
      <c r="I34" s="6">
        <v>2</v>
      </c>
      <c r="J34" s="6">
        <f>I34</f>
        <v>2</v>
      </c>
      <c r="K34" s="6">
        <f>G34-I34</f>
        <v>1</v>
      </c>
      <c r="L34" s="10" t="s">
        <v>31</v>
      </c>
      <c r="M34" s="6"/>
      <c r="N34" s="6"/>
      <c r="O34" s="73">
        <v>24612</v>
      </c>
      <c r="P34" s="10" t="s">
        <v>31</v>
      </c>
      <c r="Q34" s="75">
        <f>O34</f>
        <v>24612</v>
      </c>
      <c r="R34" s="75">
        <v>10908</v>
      </c>
    </row>
    <row r="35" spans="1:18" ht="19.5" thickBot="1" x14ac:dyDescent="0.35">
      <c r="A35" s="128"/>
      <c r="B35" s="10" t="s">
        <v>69</v>
      </c>
      <c r="C35" s="50"/>
      <c r="D35" s="6" t="s">
        <v>144</v>
      </c>
      <c r="E35" s="51"/>
      <c r="F35" s="61"/>
      <c r="G35" s="6"/>
      <c r="H35" s="6"/>
      <c r="I35" s="6"/>
      <c r="J35" s="6"/>
      <c r="K35" s="6"/>
      <c r="L35" s="6"/>
      <c r="M35" s="65">
        <v>46381</v>
      </c>
      <c r="N35" s="65">
        <v>46381</v>
      </c>
      <c r="O35" s="50"/>
      <c r="P35" s="6"/>
      <c r="Q35" s="50"/>
      <c r="R35" s="50"/>
    </row>
    <row r="36" spans="1:18" ht="19.5" thickBot="1" x14ac:dyDescent="0.35">
      <c r="A36" s="126" t="s">
        <v>138</v>
      </c>
      <c r="B36" s="10" t="s">
        <v>68</v>
      </c>
      <c r="C36" s="50"/>
      <c r="D36" s="10" t="s">
        <v>31</v>
      </c>
      <c r="E36" s="51"/>
      <c r="F36" s="61"/>
      <c r="G36" s="6">
        <v>6</v>
      </c>
      <c r="H36" s="6">
        <f>G36</f>
        <v>6</v>
      </c>
      <c r="I36" s="6">
        <v>3</v>
      </c>
      <c r="J36" s="6">
        <f>I36</f>
        <v>3</v>
      </c>
      <c r="K36" s="6">
        <f>G36-I36</f>
        <v>3</v>
      </c>
      <c r="L36" s="10" t="s">
        <v>31</v>
      </c>
      <c r="M36" s="50"/>
      <c r="N36" s="50"/>
      <c r="O36" s="73">
        <v>53326</v>
      </c>
      <c r="P36" s="10" t="s">
        <v>31</v>
      </c>
      <c r="Q36" s="75">
        <f>O36</f>
        <v>53326</v>
      </c>
      <c r="R36" s="75">
        <v>17649.599999999999</v>
      </c>
    </row>
    <row r="37" spans="1:18" ht="19.5" thickBot="1" x14ac:dyDescent="0.35">
      <c r="A37" s="128"/>
      <c r="B37" s="10" t="s">
        <v>69</v>
      </c>
      <c r="C37" s="50"/>
      <c r="D37" s="6" t="s">
        <v>144</v>
      </c>
      <c r="E37" s="51"/>
      <c r="F37" s="61"/>
      <c r="G37" s="6"/>
      <c r="H37" s="6"/>
      <c r="I37" s="6"/>
      <c r="J37" s="6"/>
      <c r="K37" s="6"/>
      <c r="L37" s="6"/>
      <c r="M37" s="65">
        <v>46381</v>
      </c>
      <c r="N37" s="65">
        <v>46381</v>
      </c>
      <c r="O37" s="50"/>
      <c r="P37" s="6"/>
      <c r="Q37" s="50"/>
      <c r="R37" s="50"/>
    </row>
    <row r="38" spans="1:18" ht="19.5" thickBot="1" x14ac:dyDescent="0.35">
      <c r="A38" s="126" t="s">
        <v>140</v>
      </c>
      <c r="B38" s="10" t="s">
        <v>68</v>
      </c>
      <c r="C38" s="50"/>
      <c r="D38" s="71" t="s">
        <v>31</v>
      </c>
      <c r="E38" s="51"/>
      <c r="F38" s="61"/>
      <c r="G38" s="6">
        <v>6</v>
      </c>
      <c r="H38" s="6">
        <f>G38</f>
        <v>6</v>
      </c>
      <c r="I38" s="6">
        <v>4</v>
      </c>
      <c r="J38" s="6">
        <f>I38</f>
        <v>4</v>
      </c>
      <c r="K38" s="6">
        <f>G38-I38</f>
        <v>2</v>
      </c>
      <c r="L38" s="10" t="s">
        <v>31</v>
      </c>
      <c r="M38" s="50"/>
      <c r="N38" s="50"/>
      <c r="O38" s="73">
        <v>53326</v>
      </c>
      <c r="P38" s="10" t="s">
        <v>31</v>
      </c>
      <c r="Q38" s="75">
        <f>O38</f>
        <v>53326</v>
      </c>
      <c r="R38" s="75">
        <v>16293.6</v>
      </c>
    </row>
    <row r="39" spans="1:18" ht="19.5" thickBot="1" x14ac:dyDescent="0.35">
      <c r="A39" s="128"/>
      <c r="B39" s="10" t="s">
        <v>69</v>
      </c>
      <c r="C39" s="50"/>
      <c r="D39" s="72" t="s">
        <v>144</v>
      </c>
      <c r="E39" s="51"/>
      <c r="F39" s="61"/>
      <c r="G39" s="6"/>
      <c r="H39" s="6"/>
      <c r="I39" s="6"/>
      <c r="J39" s="6"/>
      <c r="K39" s="6"/>
      <c r="L39" s="6"/>
      <c r="M39" s="65">
        <v>46381</v>
      </c>
      <c r="N39" s="65">
        <v>46381</v>
      </c>
      <c r="O39" s="50"/>
      <c r="P39" s="6"/>
      <c r="Q39" s="50"/>
      <c r="R39" s="50"/>
    </row>
    <row r="40" spans="1:18" ht="19.5" thickBot="1" x14ac:dyDescent="0.35">
      <c r="A40" s="126" t="s">
        <v>139</v>
      </c>
      <c r="B40" s="10" t="s">
        <v>68</v>
      </c>
      <c r="C40" s="50"/>
      <c r="D40" s="71" t="s">
        <v>31</v>
      </c>
      <c r="E40" s="51"/>
      <c r="F40" s="61"/>
      <c r="G40" s="6">
        <v>3</v>
      </c>
      <c r="H40" s="6">
        <f>G40</f>
        <v>3</v>
      </c>
      <c r="I40" s="6">
        <v>1</v>
      </c>
      <c r="J40" s="6">
        <f>I40</f>
        <v>1</v>
      </c>
      <c r="K40" s="6">
        <f>G40-I40</f>
        <v>2</v>
      </c>
      <c r="L40" s="10" t="s">
        <v>31</v>
      </c>
      <c r="M40" s="6"/>
      <c r="N40" s="6"/>
      <c r="O40" s="73">
        <v>28714</v>
      </c>
      <c r="P40" s="10" t="s">
        <v>31</v>
      </c>
      <c r="Q40" s="75">
        <f>O40</f>
        <v>28714</v>
      </c>
      <c r="R40" s="75">
        <v>1169.29</v>
      </c>
    </row>
    <row r="41" spans="1:18" ht="19.5" thickBot="1" x14ac:dyDescent="0.35">
      <c r="A41" s="128"/>
      <c r="B41" s="10" t="s">
        <v>69</v>
      </c>
      <c r="C41" s="50"/>
      <c r="D41" s="72" t="s">
        <v>144</v>
      </c>
      <c r="E41" s="51"/>
      <c r="F41" s="61"/>
      <c r="G41" s="6"/>
      <c r="H41" s="6"/>
      <c r="I41" s="6"/>
      <c r="J41" s="6"/>
      <c r="K41" s="6"/>
      <c r="L41" s="6"/>
      <c r="M41" s="65">
        <v>46381</v>
      </c>
      <c r="N41" s="65">
        <v>46381</v>
      </c>
      <c r="O41" s="50"/>
      <c r="P41" s="6"/>
      <c r="Q41" s="50"/>
      <c r="R41" s="50"/>
    </row>
    <row r="42" spans="1:18" ht="19.5" thickBot="1" x14ac:dyDescent="0.35">
      <c r="A42" s="126" t="s">
        <v>141</v>
      </c>
      <c r="B42" s="10" t="s">
        <v>68</v>
      </c>
      <c r="C42" s="50"/>
      <c r="D42" s="71" t="s">
        <v>31</v>
      </c>
      <c r="E42" s="51"/>
      <c r="F42" s="61"/>
      <c r="G42" s="6">
        <v>3</v>
      </c>
      <c r="H42" s="6">
        <f>G42</f>
        <v>3</v>
      </c>
      <c r="I42" s="108">
        <v>3</v>
      </c>
      <c r="J42" s="6">
        <v>3</v>
      </c>
      <c r="K42" s="6">
        <f>G42-I42</f>
        <v>0</v>
      </c>
      <c r="L42" s="10" t="s">
        <v>31</v>
      </c>
      <c r="M42" s="6"/>
      <c r="N42" s="6"/>
      <c r="O42" s="73">
        <v>28714</v>
      </c>
      <c r="P42" s="10" t="s">
        <v>31</v>
      </c>
      <c r="Q42" s="75">
        <f>O42</f>
        <v>28714</v>
      </c>
      <c r="R42" s="75">
        <v>12528.2</v>
      </c>
    </row>
    <row r="43" spans="1:18" ht="19.5" thickBot="1" x14ac:dyDescent="0.35">
      <c r="A43" s="128"/>
      <c r="B43" s="10" t="s">
        <v>69</v>
      </c>
      <c r="C43" s="50"/>
      <c r="D43" s="72" t="s">
        <v>144</v>
      </c>
      <c r="E43" s="51"/>
      <c r="F43" s="61"/>
      <c r="G43" s="6"/>
      <c r="H43" s="6"/>
      <c r="I43" s="6"/>
      <c r="J43" s="6"/>
      <c r="K43" s="6"/>
      <c r="L43" s="6"/>
      <c r="M43" s="65">
        <v>46381</v>
      </c>
      <c r="N43" s="65">
        <v>46381</v>
      </c>
      <c r="O43" s="50"/>
      <c r="P43" s="6"/>
      <c r="Q43" s="50"/>
      <c r="R43" s="50"/>
    </row>
    <row r="44" spans="1:18" ht="19.5" thickBot="1" x14ac:dyDescent="0.35">
      <c r="A44" s="126" t="s">
        <v>142</v>
      </c>
      <c r="B44" s="10" t="s">
        <v>68</v>
      </c>
      <c r="C44" s="50"/>
      <c r="D44" s="71" t="s">
        <v>31</v>
      </c>
      <c r="E44" s="51"/>
      <c r="F44" s="61"/>
      <c r="G44" s="6">
        <v>3</v>
      </c>
      <c r="H44" s="6">
        <f>G44</f>
        <v>3</v>
      </c>
      <c r="I44" s="6">
        <v>1</v>
      </c>
      <c r="J44" s="6">
        <f>I44</f>
        <v>1</v>
      </c>
      <c r="K44" s="6">
        <f>G44-I44</f>
        <v>2</v>
      </c>
      <c r="L44" s="10" t="s">
        <v>31</v>
      </c>
      <c r="M44" s="50"/>
      <c r="N44" s="6"/>
      <c r="O44" s="73">
        <v>28714</v>
      </c>
      <c r="P44" s="10" t="s">
        <v>31</v>
      </c>
      <c r="Q44" s="75">
        <f>O44</f>
        <v>28714</v>
      </c>
      <c r="R44" s="75">
        <v>4986.6000000000004</v>
      </c>
    </row>
    <row r="45" spans="1:18" ht="19.5" thickBot="1" x14ac:dyDescent="0.35">
      <c r="A45" s="128"/>
      <c r="B45" s="10" t="s">
        <v>69</v>
      </c>
      <c r="C45" s="50"/>
      <c r="D45" s="72" t="s">
        <v>144</v>
      </c>
      <c r="E45" s="51"/>
      <c r="F45" s="61"/>
      <c r="G45" s="6"/>
      <c r="H45" s="6"/>
      <c r="I45" s="6"/>
      <c r="J45" s="6"/>
      <c r="K45" s="6"/>
      <c r="L45" s="6"/>
      <c r="M45" s="65">
        <v>46381</v>
      </c>
      <c r="N45" s="65">
        <v>46381</v>
      </c>
      <c r="O45" s="50"/>
      <c r="P45" s="6"/>
      <c r="Q45" s="50"/>
      <c r="R45" s="50"/>
    </row>
    <row r="46" spans="1:18" ht="19.5" thickBot="1" x14ac:dyDescent="0.35">
      <c r="A46" s="126" t="s">
        <v>143</v>
      </c>
      <c r="B46" s="10" t="s">
        <v>68</v>
      </c>
      <c r="C46" s="50"/>
      <c r="D46" s="71" t="s">
        <v>31</v>
      </c>
      <c r="E46" s="51"/>
      <c r="F46" s="61"/>
      <c r="G46" s="6">
        <v>1</v>
      </c>
      <c r="H46" s="6">
        <f>G46</f>
        <v>1</v>
      </c>
      <c r="I46" s="6">
        <v>1</v>
      </c>
      <c r="J46" s="6">
        <f>I46</f>
        <v>1</v>
      </c>
      <c r="K46" s="6">
        <f>G46-I46</f>
        <v>0</v>
      </c>
      <c r="L46" s="10" t="s">
        <v>31</v>
      </c>
      <c r="M46" s="50"/>
      <c r="N46" s="50"/>
      <c r="O46" s="73">
        <v>8468.36</v>
      </c>
      <c r="P46" s="10" t="s">
        <v>31</v>
      </c>
      <c r="Q46" s="75">
        <f>O46</f>
        <v>8468.36</v>
      </c>
      <c r="R46" s="75">
        <v>8468.36</v>
      </c>
    </row>
    <row r="47" spans="1:18" ht="19.5" thickBot="1" x14ac:dyDescent="0.35">
      <c r="A47" s="128"/>
      <c r="B47" s="10" t="s">
        <v>69</v>
      </c>
      <c r="C47" s="50"/>
      <c r="D47" s="72" t="s">
        <v>144</v>
      </c>
      <c r="E47" s="51"/>
      <c r="F47" s="51"/>
      <c r="G47" s="50"/>
      <c r="H47" s="50"/>
      <c r="I47" s="50"/>
      <c r="J47" s="50"/>
      <c r="K47" s="50"/>
      <c r="L47" s="50"/>
      <c r="M47" s="65">
        <v>46381</v>
      </c>
      <c r="N47" s="65">
        <v>46381</v>
      </c>
      <c r="O47" s="50"/>
      <c r="P47" s="6"/>
      <c r="Q47" s="50"/>
      <c r="R47" s="50"/>
    </row>
    <row r="48" spans="1:18" s="42" customFormat="1" ht="32.25" thickBot="1" x14ac:dyDescent="0.35">
      <c r="A48" s="138" t="s">
        <v>158</v>
      </c>
      <c r="B48" s="139"/>
      <c r="C48" s="36"/>
      <c r="D48" s="36" t="s">
        <v>119</v>
      </c>
      <c r="E48" s="38" t="s">
        <v>122</v>
      </c>
      <c r="F48" s="38">
        <v>744</v>
      </c>
      <c r="G48" s="44">
        <v>1</v>
      </c>
      <c r="H48" s="44">
        <v>1</v>
      </c>
      <c r="I48" s="44">
        <f>R48/Q48</f>
        <v>0.52103612200897742</v>
      </c>
      <c r="J48" s="44">
        <f>I48</f>
        <v>0.52103612200897742</v>
      </c>
      <c r="K48" s="44">
        <f>H48-J48</f>
        <v>0.47896387799102258</v>
      </c>
      <c r="L48" s="40" t="s">
        <v>31</v>
      </c>
      <c r="M48" s="40" t="s">
        <v>31</v>
      </c>
      <c r="N48" s="40" t="s">
        <v>31</v>
      </c>
      <c r="O48" s="116">
        <f>SUM(O49,O51,O53,O55,O57,O59,O61,O63,O65,O67,O69,O71,O73,O75,O77,O79,O81,O83,O85,O87)</f>
        <v>1964636</v>
      </c>
      <c r="P48" s="40" t="s">
        <v>31</v>
      </c>
      <c r="Q48" s="41">
        <f>SUM(Q49,Q51,Q53,Q55,Q57,Q59,Q61,Q63,Q65,Q67,Q69,Q71,Q73,Q75,Q77,Q79,Q81,Q83,Q85,Q87)</f>
        <v>1810752</v>
      </c>
      <c r="R48" s="41">
        <f>SUM(R49,R51,R53,R55,R57,R59,R61,R63,R65,R67,R69,R71,R73,R75,R77,R79,R81,R83,R85,R87)</f>
        <v>943467.2</v>
      </c>
    </row>
    <row r="49" spans="1:18" ht="19.5" thickBot="1" x14ac:dyDescent="0.35">
      <c r="A49" s="126" t="s">
        <v>124</v>
      </c>
      <c r="B49" s="10" t="s">
        <v>68</v>
      </c>
      <c r="C49" s="50"/>
      <c r="D49" s="10" t="s">
        <v>31</v>
      </c>
      <c r="E49" s="51"/>
      <c r="F49" s="61"/>
      <c r="G49" s="67">
        <v>1</v>
      </c>
      <c r="H49" s="67">
        <v>1</v>
      </c>
      <c r="I49" s="67">
        <v>0.44</v>
      </c>
      <c r="J49" s="67">
        <f>I49</f>
        <v>0.44</v>
      </c>
      <c r="K49" s="67">
        <f>H49-J49</f>
        <v>0.56000000000000005</v>
      </c>
      <c r="L49" s="10" t="s">
        <v>31</v>
      </c>
      <c r="M49" s="6"/>
      <c r="N49" s="6"/>
      <c r="O49" s="73">
        <v>142202</v>
      </c>
      <c r="P49" s="10" t="s">
        <v>31</v>
      </c>
      <c r="Q49" s="73">
        <f>62735</f>
        <v>62735</v>
      </c>
      <c r="R49" s="73">
        <v>62735</v>
      </c>
    </row>
    <row r="50" spans="1:18" ht="19.5" thickBot="1" x14ac:dyDescent="0.35">
      <c r="A50" s="128"/>
      <c r="B50" s="10" t="s">
        <v>69</v>
      </c>
      <c r="C50" s="50"/>
      <c r="D50" s="6" t="s">
        <v>144</v>
      </c>
      <c r="E50" s="51"/>
      <c r="F50" s="51"/>
      <c r="G50" s="50"/>
      <c r="H50" s="50"/>
      <c r="I50" s="50"/>
      <c r="J50" s="50"/>
      <c r="K50" s="50"/>
      <c r="L50" s="50"/>
      <c r="M50" s="65">
        <v>46381</v>
      </c>
      <c r="N50" s="65">
        <v>46381</v>
      </c>
      <c r="O50" s="50"/>
      <c r="P50" s="6"/>
      <c r="Q50" s="50"/>
      <c r="R50" s="50"/>
    </row>
    <row r="51" spans="1:18" ht="19.5" thickBot="1" x14ac:dyDescent="0.35">
      <c r="A51" s="126" t="s">
        <v>125</v>
      </c>
      <c r="B51" s="10" t="s">
        <v>68</v>
      </c>
      <c r="C51" s="50"/>
      <c r="D51" s="10" t="s">
        <v>31</v>
      </c>
      <c r="E51" s="51"/>
      <c r="F51" s="61"/>
      <c r="G51" s="67">
        <v>1</v>
      </c>
      <c r="H51" s="67">
        <v>1</v>
      </c>
      <c r="I51" s="67">
        <f>R51/Q51</f>
        <v>0.29677419354838708</v>
      </c>
      <c r="J51" s="67">
        <f>I51</f>
        <v>0.29677419354838708</v>
      </c>
      <c r="K51" s="67">
        <f>H51-J51</f>
        <v>0.70322580645161292</v>
      </c>
      <c r="L51" s="10" t="s">
        <v>31</v>
      </c>
      <c r="M51" s="6"/>
      <c r="N51" s="6"/>
      <c r="O51" s="73">
        <v>76570</v>
      </c>
      <c r="P51" s="10" t="s">
        <v>31</v>
      </c>
      <c r="Q51" s="73">
        <f>O51</f>
        <v>76570</v>
      </c>
      <c r="R51" s="73">
        <v>22724</v>
      </c>
    </row>
    <row r="52" spans="1:18" ht="19.5" thickBot="1" x14ac:dyDescent="0.35">
      <c r="A52" s="128"/>
      <c r="B52" s="10" t="s">
        <v>69</v>
      </c>
      <c r="C52" s="50"/>
      <c r="D52" s="6" t="s">
        <v>144</v>
      </c>
      <c r="E52" s="51"/>
      <c r="F52" s="51"/>
      <c r="G52" s="6"/>
      <c r="H52" s="6"/>
      <c r="I52" s="6"/>
      <c r="J52" s="6"/>
      <c r="K52" s="6"/>
      <c r="L52" s="6"/>
      <c r="M52" s="65">
        <v>46381</v>
      </c>
      <c r="N52" s="65">
        <v>46381</v>
      </c>
      <c r="O52" s="50"/>
      <c r="P52" s="6"/>
      <c r="Q52" s="50"/>
      <c r="R52" s="50"/>
    </row>
    <row r="53" spans="1:18" ht="19.5" thickBot="1" x14ac:dyDescent="0.35">
      <c r="A53" s="126" t="s">
        <v>126</v>
      </c>
      <c r="B53" s="10" t="s">
        <v>68</v>
      </c>
      <c r="C53" s="50"/>
      <c r="D53" s="10" t="s">
        <v>31</v>
      </c>
      <c r="E53" s="51"/>
      <c r="F53" s="51"/>
      <c r="G53" s="67">
        <v>1</v>
      </c>
      <c r="H53" s="67">
        <v>1</v>
      </c>
      <c r="I53" s="67">
        <f>R53/Q53</f>
        <v>0.16766467065868262</v>
      </c>
      <c r="J53" s="67">
        <f>I53</f>
        <v>0.16766467065868262</v>
      </c>
      <c r="K53" s="67">
        <f>H53-J53</f>
        <v>0.83233532934131738</v>
      </c>
      <c r="L53" s="10" t="s">
        <v>31</v>
      </c>
      <c r="M53" s="50"/>
      <c r="N53" s="50"/>
      <c r="O53" s="73">
        <v>21877</v>
      </c>
      <c r="P53" s="10" t="s">
        <v>31</v>
      </c>
      <c r="Q53" s="73">
        <f>O53</f>
        <v>21877</v>
      </c>
      <c r="R53" s="73">
        <v>3668</v>
      </c>
    </row>
    <row r="54" spans="1:18" ht="19.5" thickBot="1" x14ac:dyDescent="0.35">
      <c r="A54" s="128"/>
      <c r="B54" s="10" t="s">
        <v>69</v>
      </c>
      <c r="C54" s="50"/>
      <c r="D54" s="6" t="s">
        <v>144</v>
      </c>
      <c r="E54" s="51"/>
      <c r="F54" s="51"/>
      <c r="G54" s="6"/>
      <c r="H54" s="6"/>
      <c r="I54" s="6"/>
      <c r="J54" s="6"/>
      <c r="K54" s="6"/>
      <c r="L54" s="6"/>
      <c r="M54" s="65">
        <v>46381</v>
      </c>
      <c r="N54" s="65">
        <v>46381</v>
      </c>
      <c r="O54" s="50"/>
      <c r="P54" s="6"/>
      <c r="Q54" s="50"/>
      <c r="R54" s="50"/>
    </row>
    <row r="55" spans="1:18" ht="19.5" thickBot="1" x14ac:dyDescent="0.35">
      <c r="A55" s="126" t="s">
        <v>127</v>
      </c>
      <c r="B55" s="10" t="s">
        <v>68</v>
      </c>
      <c r="C55" s="50"/>
      <c r="D55" s="10" t="s">
        <v>31</v>
      </c>
      <c r="E55" s="51"/>
      <c r="F55" s="51"/>
      <c r="G55" s="67">
        <v>1</v>
      </c>
      <c r="H55" s="67">
        <v>1</v>
      </c>
      <c r="I55" s="67">
        <f>R55/Q55</f>
        <v>0</v>
      </c>
      <c r="J55" s="67">
        <f>I55</f>
        <v>0</v>
      </c>
      <c r="K55" s="67">
        <f>H55-J55</f>
        <v>1</v>
      </c>
      <c r="L55" s="10" t="s">
        <v>31</v>
      </c>
      <c r="M55" s="50"/>
      <c r="N55" s="50"/>
      <c r="O55" s="73">
        <v>26639</v>
      </c>
      <c r="P55" s="10" t="s">
        <v>31</v>
      </c>
      <c r="Q55" s="73">
        <f>O55</f>
        <v>26639</v>
      </c>
      <c r="R55" s="73">
        <v>0</v>
      </c>
    </row>
    <row r="56" spans="1:18" ht="19.5" thickBot="1" x14ac:dyDescent="0.35">
      <c r="A56" s="128"/>
      <c r="B56" s="10" t="s">
        <v>69</v>
      </c>
      <c r="C56" s="50"/>
      <c r="D56" s="6" t="s">
        <v>144</v>
      </c>
      <c r="E56" s="51"/>
      <c r="F56" s="51"/>
      <c r="G56" s="6"/>
      <c r="H56" s="6"/>
      <c r="I56" s="6"/>
      <c r="J56" s="6"/>
      <c r="K56" s="6"/>
      <c r="L56" s="6"/>
      <c r="M56" s="65">
        <v>46381</v>
      </c>
      <c r="N56" s="65">
        <v>46381</v>
      </c>
      <c r="O56" s="50"/>
      <c r="P56" s="6"/>
      <c r="Q56" s="50"/>
      <c r="R56" s="50"/>
    </row>
    <row r="57" spans="1:18" ht="19.5" thickBot="1" x14ac:dyDescent="0.35">
      <c r="A57" s="126" t="s">
        <v>128</v>
      </c>
      <c r="B57" s="10" t="s">
        <v>68</v>
      </c>
      <c r="C57" s="50"/>
      <c r="D57" s="10" t="s">
        <v>31</v>
      </c>
      <c r="E57" s="51"/>
      <c r="F57" s="51"/>
      <c r="G57" s="67">
        <v>1</v>
      </c>
      <c r="H57" s="67">
        <v>1</v>
      </c>
      <c r="I57" s="67">
        <v>1</v>
      </c>
      <c r="J57" s="67">
        <f>I57</f>
        <v>1</v>
      </c>
      <c r="K57" s="67">
        <f>H57-J57</f>
        <v>0</v>
      </c>
      <c r="L57" s="10" t="s">
        <v>31</v>
      </c>
      <c r="M57" s="50"/>
      <c r="N57" s="50"/>
      <c r="O57" s="73">
        <v>21239</v>
      </c>
      <c r="P57" s="10" t="s">
        <v>31</v>
      </c>
      <c r="Q57" s="73">
        <f>O57</f>
        <v>21239</v>
      </c>
      <c r="R57" s="73">
        <v>21239</v>
      </c>
    </row>
    <row r="58" spans="1:18" ht="19.5" thickBot="1" x14ac:dyDescent="0.35">
      <c r="A58" s="128"/>
      <c r="B58" s="10" t="s">
        <v>69</v>
      </c>
      <c r="C58" s="50"/>
      <c r="D58" s="6" t="s">
        <v>144</v>
      </c>
      <c r="E58" s="51"/>
      <c r="F58" s="51"/>
      <c r="G58" s="6"/>
      <c r="H58" s="6"/>
      <c r="I58" s="6"/>
      <c r="J58" s="6"/>
      <c r="K58" s="6"/>
      <c r="L58" s="6"/>
      <c r="M58" s="65">
        <v>46381</v>
      </c>
      <c r="N58" s="65">
        <v>46381</v>
      </c>
      <c r="O58" s="50"/>
      <c r="P58" s="6"/>
      <c r="Q58" s="50"/>
      <c r="R58" s="50"/>
    </row>
    <row r="59" spans="1:18" ht="19.5" thickBot="1" x14ac:dyDescent="0.35">
      <c r="A59" s="126" t="s">
        <v>129</v>
      </c>
      <c r="B59" s="10" t="s">
        <v>68</v>
      </c>
      <c r="C59" s="50"/>
      <c r="D59" s="10" t="s">
        <v>31</v>
      </c>
      <c r="E59" s="51"/>
      <c r="F59" s="61"/>
      <c r="G59" s="67">
        <v>1</v>
      </c>
      <c r="H59" s="67">
        <v>1</v>
      </c>
      <c r="I59" s="67">
        <f>R59/Q59</f>
        <v>0.40806788016685624</v>
      </c>
      <c r="J59" s="67">
        <f>I59</f>
        <v>0.40806788016685624</v>
      </c>
      <c r="K59" s="67">
        <f>H59-J59</f>
        <v>0.59193211983314376</v>
      </c>
      <c r="L59" s="10" t="s">
        <v>31</v>
      </c>
      <c r="M59" s="6"/>
      <c r="N59" s="6"/>
      <c r="O59" s="73">
        <v>147672</v>
      </c>
      <c r="P59" s="10" t="s">
        <v>31</v>
      </c>
      <c r="Q59" s="73">
        <f>O59</f>
        <v>147672</v>
      </c>
      <c r="R59" s="73">
        <v>60260.2</v>
      </c>
    </row>
    <row r="60" spans="1:18" ht="19.5" thickBot="1" x14ac:dyDescent="0.35">
      <c r="A60" s="128"/>
      <c r="B60" s="10" t="s">
        <v>69</v>
      </c>
      <c r="C60" s="50"/>
      <c r="D60" s="6" t="s">
        <v>144</v>
      </c>
      <c r="E60" s="51"/>
      <c r="F60" s="51"/>
      <c r="G60" s="6"/>
      <c r="H60" s="6"/>
      <c r="I60" s="6"/>
      <c r="J60" s="6"/>
      <c r="K60" s="6"/>
      <c r="L60" s="6"/>
      <c r="M60" s="65">
        <v>46381</v>
      </c>
      <c r="N60" s="65">
        <v>46381</v>
      </c>
      <c r="O60" s="50"/>
      <c r="P60" s="6"/>
      <c r="Q60" s="50"/>
      <c r="R60" s="50"/>
    </row>
    <row r="61" spans="1:18" ht="19.5" thickBot="1" x14ac:dyDescent="0.35">
      <c r="A61" s="126" t="s">
        <v>130</v>
      </c>
      <c r="B61" s="10" t="s">
        <v>68</v>
      </c>
      <c r="C61" s="50"/>
      <c r="D61" s="10" t="s">
        <v>31</v>
      </c>
      <c r="E61" s="51"/>
      <c r="F61" s="51"/>
      <c r="G61" s="67">
        <v>1</v>
      </c>
      <c r="H61" s="67">
        <v>1</v>
      </c>
      <c r="I61" s="67">
        <v>0.55000000000000004</v>
      </c>
      <c r="J61" s="67">
        <f>I61</f>
        <v>0.55000000000000004</v>
      </c>
      <c r="K61" s="67">
        <f>H61-J61</f>
        <v>0.44999999999999996</v>
      </c>
      <c r="L61" s="10" t="s">
        <v>31</v>
      </c>
      <c r="M61" s="50"/>
      <c r="N61" s="50"/>
      <c r="O61" s="73">
        <v>76570</v>
      </c>
      <c r="P61" s="10" t="s">
        <v>31</v>
      </c>
      <c r="Q61" s="73">
        <f>O61</f>
        <v>76570</v>
      </c>
      <c r="R61" s="73">
        <v>41834</v>
      </c>
    </row>
    <row r="62" spans="1:18" ht="19.5" thickBot="1" x14ac:dyDescent="0.35">
      <c r="A62" s="128"/>
      <c r="B62" s="10" t="s">
        <v>69</v>
      </c>
      <c r="C62" s="50"/>
      <c r="D62" s="6" t="s">
        <v>144</v>
      </c>
      <c r="E62" s="51"/>
      <c r="F62" s="51"/>
      <c r="G62" s="6"/>
      <c r="H62" s="6"/>
      <c r="I62" s="6"/>
      <c r="J62" s="6"/>
      <c r="K62" s="6"/>
      <c r="L62" s="6"/>
      <c r="M62" s="65">
        <v>46381</v>
      </c>
      <c r="N62" s="65">
        <v>46381</v>
      </c>
      <c r="O62" s="50"/>
      <c r="P62" s="6"/>
      <c r="Q62" s="50"/>
      <c r="R62" s="50"/>
    </row>
    <row r="63" spans="1:18" ht="19.5" thickBot="1" x14ac:dyDescent="0.35">
      <c r="A63" s="126" t="s">
        <v>131</v>
      </c>
      <c r="B63" s="10" t="s">
        <v>68</v>
      </c>
      <c r="C63" s="50"/>
      <c r="D63" s="10" t="s">
        <v>31</v>
      </c>
      <c r="E63" s="51"/>
      <c r="F63" s="51"/>
      <c r="G63" s="67">
        <v>1</v>
      </c>
      <c r="H63" s="67">
        <v>1</v>
      </c>
      <c r="I63" s="67">
        <f>R63/Q63</f>
        <v>0.27879064907927387</v>
      </c>
      <c r="J63" s="67">
        <f>I63</f>
        <v>0.27879064907927387</v>
      </c>
      <c r="K63" s="67">
        <f>H63-J63</f>
        <v>0.72120935092072613</v>
      </c>
      <c r="L63" s="10" t="s">
        <v>31</v>
      </c>
      <c r="M63" s="6"/>
      <c r="N63" s="50"/>
      <c r="O63" s="73">
        <v>76570</v>
      </c>
      <c r="P63" s="10" t="s">
        <v>31</v>
      </c>
      <c r="Q63" s="73">
        <f>O63</f>
        <v>76570</v>
      </c>
      <c r="R63" s="73">
        <v>21347</v>
      </c>
    </row>
    <row r="64" spans="1:18" ht="19.5" thickBot="1" x14ac:dyDescent="0.35">
      <c r="A64" s="128"/>
      <c r="B64" s="10" t="s">
        <v>69</v>
      </c>
      <c r="C64" s="50"/>
      <c r="D64" s="6" t="s">
        <v>144</v>
      </c>
      <c r="E64" s="51"/>
      <c r="F64" s="51"/>
      <c r="G64" s="6"/>
      <c r="H64" s="6"/>
      <c r="I64" s="6"/>
      <c r="J64" s="6"/>
      <c r="K64" s="6"/>
      <c r="L64" s="6"/>
      <c r="M64" s="65">
        <v>46381</v>
      </c>
      <c r="N64" s="65">
        <v>46381</v>
      </c>
      <c r="O64" s="50"/>
      <c r="P64" s="6"/>
      <c r="Q64" s="50"/>
      <c r="R64" s="50"/>
    </row>
    <row r="65" spans="1:18" ht="19.5" thickBot="1" x14ac:dyDescent="0.35">
      <c r="A65" s="126" t="s">
        <v>132</v>
      </c>
      <c r="B65" s="10" t="s">
        <v>68</v>
      </c>
      <c r="C65" s="50"/>
      <c r="D65" s="10" t="s">
        <v>31</v>
      </c>
      <c r="E65" s="51"/>
      <c r="F65" s="51"/>
      <c r="G65" s="67">
        <v>1</v>
      </c>
      <c r="H65" s="67">
        <v>1</v>
      </c>
      <c r="I65" s="67">
        <f>R65/Q65</f>
        <v>0</v>
      </c>
      <c r="J65" s="67">
        <f>I65</f>
        <v>0</v>
      </c>
      <c r="K65" s="67">
        <f>H65-J65</f>
        <v>1</v>
      </c>
      <c r="L65" s="10" t="s">
        <v>31</v>
      </c>
      <c r="M65" s="6"/>
      <c r="N65" s="6"/>
      <c r="O65" s="73">
        <v>21877</v>
      </c>
      <c r="P65" s="10" t="s">
        <v>31</v>
      </c>
      <c r="Q65" s="73">
        <f>O65</f>
        <v>21877</v>
      </c>
      <c r="R65" s="73">
        <v>0</v>
      </c>
    </row>
    <row r="66" spans="1:18" ht="19.5" thickBot="1" x14ac:dyDescent="0.35">
      <c r="A66" s="128"/>
      <c r="B66" s="10" t="s">
        <v>69</v>
      </c>
      <c r="C66" s="50"/>
      <c r="D66" s="6" t="s">
        <v>144</v>
      </c>
      <c r="E66" s="51"/>
      <c r="F66" s="51"/>
      <c r="G66" s="6"/>
      <c r="H66" s="6"/>
      <c r="I66" s="6"/>
      <c r="J66" s="6"/>
      <c r="K66" s="6"/>
      <c r="L66" s="6"/>
      <c r="M66" s="65">
        <v>46381</v>
      </c>
      <c r="N66" s="65">
        <v>46381</v>
      </c>
      <c r="O66" s="50"/>
      <c r="P66" s="6"/>
      <c r="Q66" s="50"/>
      <c r="R66" s="50"/>
    </row>
    <row r="67" spans="1:18" ht="19.5" thickBot="1" x14ac:dyDescent="0.35">
      <c r="A67" s="126" t="s">
        <v>133</v>
      </c>
      <c r="B67" s="10" t="s">
        <v>68</v>
      </c>
      <c r="C67" s="50"/>
      <c r="D67" s="10" t="s">
        <v>31</v>
      </c>
      <c r="E67" s="51"/>
      <c r="F67" s="51"/>
      <c r="G67" s="67">
        <v>1</v>
      </c>
      <c r="H67" s="67">
        <v>1</v>
      </c>
      <c r="I67" s="67">
        <f>R67/Q67</f>
        <v>0.28468254331032589</v>
      </c>
      <c r="J67" s="67">
        <f>I67</f>
        <v>0.28468254331032589</v>
      </c>
      <c r="K67" s="67">
        <f>H67-J67</f>
        <v>0.71531745668967406</v>
      </c>
      <c r="L67" s="10" t="s">
        <v>31</v>
      </c>
      <c r="M67" s="50"/>
      <c r="N67" s="50"/>
      <c r="O67" s="73">
        <v>21877</v>
      </c>
      <c r="P67" s="10" t="s">
        <v>31</v>
      </c>
      <c r="Q67" s="73">
        <f>O67</f>
        <v>21877</v>
      </c>
      <c r="R67" s="73">
        <v>6228</v>
      </c>
    </row>
    <row r="68" spans="1:18" ht="19.5" thickBot="1" x14ac:dyDescent="0.35">
      <c r="A68" s="128"/>
      <c r="B68" s="10" t="s">
        <v>69</v>
      </c>
      <c r="C68" s="50"/>
      <c r="D68" s="6" t="s">
        <v>144</v>
      </c>
      <c r="E68" s="51"/>
      <c r="F68" s="51"/>
      <c r="G68" s="6"/>
      <c r="H68" s="6"/>
      <c r="I68" s="6"/>
      <c r="J68" s="6"/>
      <c r="K68" s="6"/>
      <c r="L68" s="6"/>
      <c r="M68" s="65">
        <v>46381</v>
      </c>
      <c r="N68" s="65">
        <v>46381</v>
      </c>
      <c r="O68" s="50"/>
      <c r="P68" s="6"/>
      <c r="Q68" s="50"/>
      <c r="R68" s="50"/>
    </row>
    <row r="69" spans="1:18" ht="19.5" thickBot="1" x14ac:dyDescent="0.35">
      <c r="A69" s="126" t="s">
        <v>134</v>
      </c>
      <c r="B69" s="10" t="s">
        <v>68</v>
      </c>
      <c r="C69" s="50"/>
      <c r="D69" s="10" t="s">
        <v>31</v>
      </c>
      <c r="E69" s="51"/>
      <c r="F69" s="51"/>
      <c r="G69" s="67">
        <v>1</v>
      </c>
      <c r="H69" s="67">
        <v>1</v>
      </c>
      <c r="I69" s="67">
        <f>R69/Q69</f>
        <v>1</v>
      </c>
      <c r="J69" s="67">
        <f>I69</f>
        <v>1</v>
      </c>
      <c r="K69" s="67">
        <f>H69-J69</f>
        <v>0</v>
      </c>
      <c r="L69" s="10" t="s">
        <v>31</v>
      </c>
      <c r="M69" s="50"/>
      <c r="N69" s="50"/>
      <c r="O69" s="73">
        <v>109386</v>
      </c>
      <c r="P69" s="10" t="s">
        <v>31</v>
      </c>
      <c r="Q69" s="73">
        <v>34969</v>
      </c>
      <c r="R69" s="73">
        <v>34969</v>
      </c>
    </row>
    <row r="70" spans="1:18" ht="19.5" thickBot="1" x14ac:dyDescent="0.35">
      <c r="A70" s="128"/>
      <c r="B70" s="10" t="s">
        <v>69</v>
      </c>
      <c r="C70" s="50"/>
      <c r="D70" s="6" t="s">
        <v>144</v>
      </c>
      <c r="E70" s="51"/>
      <c r="F70" s="51"/>
      <c r="G70" s="6"/>
      <c r="H70" s="6"/>
      <c r="I70" s="6"/>
      <c r="J70" s="6"/>
      <c r="K70" s="6"/>
      <c r="L70" s="6"/>
      <c r="M70" s="65">
        <v>46381</v>
      </c>
      <c r="N70" s="65">
        <v>46381</v>
      </c>
      <c r="O70" s="50"/>
      <c r="P70" s="6"/>
      <c r="Q70" s="50"/>
      <c r="R70" s="50"/>
    </row>
    <row r="71" spans="1:18" ht="19.5" thickBot="1" x14ac:dyDescent="0.35">
      <c r="A71" s="126" t="s">
        <v>135</v>
      </c>
      <c r="B71" s="10" t="s">
        <v>68</v>
      </c>
      <c r="C71" s="50"/>
      <c r="D71" s="10" t="s">
        <v>31</v>
      </c>
      <c r="E71" s="51"/>
      <c r="F71" s="51"/>
      <c r="G71" s="67">
        <v>1</v>
      </c>
      <c r="H71" s="67">
        <v>1</v>
      </c>
      <c r="I71" s="67">
        <f>R71/Q71</f>
        <v>0.45699252397204615</v>
      </c>
      <c r="J71" s="67">
        <f>I71</f>
        <v>0.45699252397204615</v>
      </c>
      <c r="K71" s="67">
        <f>H71-J71</f>
        <v>0.54300747602795385</v>
      </c>
      <c r="L71" s="10" t="s">
        <v>31</v>
      </c>
      <c r="M71" s="6"/>
      <c r="N71" s="50"/>
      <c r="O71" s="73">
        <v>49224</v>
      </c>
      <c r="P71" s="10" t="s">
        <v>31</v>
      </c>
      <c r="Q71" s="73">
        <f>O71</f>
        <v>49224</v>
      </c>
      <c r="R71" s="73">
        <v>22495</v>
      </c>
    </row>
    <row r="72" spans="1:18" ht="19.5" thickBot="1" x14ac:dyDescent="0.35">
      <c r="A72" s="128"/>
      <c r="B72" s="10" t="s">
        <v>69</v>
      </c>
      <c r="C72" s="50"/>
      <c r="D72" s="6" t="s">
        <v>144</v>
      </c>
      <c r="E72" s="51"/>
      <c r="F72" s="51"/>
      <c r="G72" s="6"/>
      <c r="H72" s="6"/>
      <c r="I72" s="6"/>
      <c r="J72" s="6"/>
      <c r="K72" s="6"/>
      <c r="L72" s="6"/>
      <c r="M72" s="65">
        <v>46381</v>
      </c>
      <c r="N72" s="65">
        <v>46381</v>
      </c>
      <c r="O72" s="50"/>
      <c r="P72" s="6"/>
      <c r="Q72" s="50"/>
      <c r="R72" s="50"/>
    </row>
    <row r="73" spans="1:18" ht="19.5" thickBot="1" x14ac:dyDescent="0.35">
      <c r="A73" s="126" t="s">
        <v>136</v>
      </c>
      <c r="B73" s="10" t="s">
        <v>68</v>
      </c>
      <c r="C73" s="50"/>
      <c r="D73" s="10" t="s">
        <v>31</v>
      </c>
      <c r="E73" s="51"/>
      <c r="F73" s="61"/>
      <c r="G73" s="67">
        <v>1</v>
      </c>
      <c r="H73" s="67">
        <v>1</v>
      </c>
      <c r="I73" s="67">
        <f>R73/Q73</f>
        <v>0.42686302798291598</v>
      </c>
      <c r="J73" s="67">
        <f>I73</f>
        <v>0.42686302798291598</v>
      </c>
      <c r="K73" s="67">
        <f>H73-J73</f>
        <v>0.57313697201708402</v>
      </c>
      <c r="L73" s="10" t="s">
        <v>31</v>
      </c>
      <c r="M73" s="50"/>
      <c r="N73" s="50"/>
      <c r="O73" s="73">
        <v>350035</v>
      </c>
      <c r="P73" s="10" t="s">
        <v>31</v>
      </c>
      <c r="Q73" s="73">
        <f>O73</f>
        <v>350035</v>
      </c>
      <c r="R73" s="73">
        <v>149417</v>
      </c>
    </row>
    <row r="74" spans="1:18" ht="19.5" thickBot="1" x14ac:dyDescent="0.35">
      <c r="A74" s="128"/>
      <c r="B74" s="10" t="s">
        <v>69</v>
      </c>
      <c r="C74" s="50"/>
      <c r="D74" s="6" t="s">
        <v>144</v>
      </c>
      <c r="E74" s="51"/>
      <c r="F74" s="51"/>
      <c r="G74" s="6"/>
      <c r="H74" s="6"/>
      <c r="I74" s="6"/>
      <c r="J74" s="6"/>
      <c r="K74" s="6"/>
      <c r="L74" s="6"/>
      <c r="M74" s="65">
        <v>46381</v>
      </c>
      <c r="N74" s="65">
        <v>46381</v>
      </c>
      <c r="O74" s="50"/>
      <c r="P74" s="6"/>
      <c r="Q74" s="50"/>
      <c r="R74" s="50"/>
    </row>
    <row r="75" spans="1:18" ht="19.5" thickBot="1" x14ac:dyDescent="0.35">
      <c r="A75" s="126" t="s">
        <v>137</v>
      </c>
      <c r="B75" s="10" t="s">
        <v>68</v>
      </c>
      <c r="C75" s="50"/>
      <c r="D75" s="10" t="s">
        <v>31</v>
      </c>
      <c r="E75" s="51"/>
      <c r="F75" s="51"/>
      <c r="G75" s="67">
        <v>1</v>
      </c>
      <c r="H75" s="67">
        <v>1</v>
      </c>
      <c r="I75" s="67">
        <f>R75/Q75</f>
        <v>0.50996072944655546</v>
      </c>
      <c r="J75" s="67">
        <f>I75</f>
        <v>0.50996072944655546</v>
      </c>
      <c r="K75" s="67">
        <f>H75-J75</f>
        <v>0.49003927055344454</v>
      </c>
      <c r="L75" s="10" t="s">
        <v>31</v>
      </c>
      <c r="M75" s="6"/>
      <c r="N75" s="50"/>
      <c r="O75" s="73">
        <v>125794</v>
      </c>
      <c r="P75" s="10" t="s">
        <v>31</v>
      </c>
      <c r="Q75" s="73">
        <f>O75</f>
        <v>125794</v>
      </c>
      <c r="R75" s="73">
        <v>64150</v>
      </c>
    </row>
    <row r="76" spans="1:18" ht="19.5" thickBot="1" x14ac:dyDescent="0.35">
      <c r="A76" s="128"/>
      <c r="B76" s="10" t="s">
        <v>69</v>
      </c>
      <c r="C76" s="50"/>
      <c r="D76" s="6" t="s">
        <v>144</v>
      </c>
      <c r="E76" s="51"/>
      <c r="F76" s="51"/>
      <c r="G76" s="50"/>
      <c r="H76" s="50"/>
      <c r="I76" s="50"/>
      <c r="J76" s="50"/>
      <c r="K76" s="50"/>
      <c r="L76" s="50"/>
      <c r="M76" s="65">
        <v>46381</v>
      </c>
      <c r="N76" s="65">
        <v>46381</v>
      </c>
      <c r="O76" s="50"/>
      <c r="P76" s="6"/>
      <c r="Q76" s="50"/>
      <c r="R76" s="50"/>
    </row>
    <row r="77" spans="1:18" ht="19.5" thickBot="1" x14ac:dyDescent="0.35">
      <c r="A77" s="126" t="s">
        <v>138</v>
      </c>
      <c r="B77" s="10" t="s">
        <v>68</v>
      </c>
      <c r="C77" s="50"/>
      <c r="D77" s="10" t="s">
        <v>31</v>
      </c>
      <c r="E77" s="51"/>
      <c r="F77" s="61"/>
      <c r="G77" s="67">
        <v>1</v>
      </c>
      <c r="H77" s="67">
        <v>1</v>
      </c>
      <c r="I77" s="67">
        <f>R77/Q77</f>
        <v>0.62863948133067149</v>
      </c>
      <c r="J77" s="67">
        <f>I77</f>
        <v>0.62863948133067149</v>
      </c>
      <c r="K77" s="67">
        <f>H77-J77</f>
        <v>0.37136051866932851</v>
      </c>
      <c r="L77" s="10" t="s">
        <v>31</v>
      </c>
      <c r="M77" s="50"/>
      <c r="N77" s="50"/>
      <c r="O77" s="73">
        <v>404728</v>
      </c>
      <c r="P77" s="10" t="s">
        <v>31</v>
      </c>
      <c r="Q77" s="73">
        <f>O77</f>
        <v>404728</v>
      </c>
      <c r="R77" s="73">
        <v>254428</v>
      </c>
    </row>
    <row r="78" spans="1:18" ht="19.5" thickBot="1" x14ac:dyDescent="0.35">
      <c r="A78" s="128"/>
      <c r="B78" s="10" t="s">
        <v>69</v>
      </c>
      <c r="C78" s="50"/>
      <c r="D78" s="6" t="s">
        <v>144</v>
      </c>
      <c r="E78" s="51"/>
      <c r="F78" s="51"/>
      <c r="G78" s="50"/>
      <c r="H78" s="50"/>
      <c r="I78" s="50"/>
      <c r="J78" s="50"/>
      <c r="K78" s="50"/>
      <c r="L78" s="50"/>
      <c r="M78" s="65">
        <v>46381</v>
      </c>
      <c r="N78" s="65">
        <v>46381</v>
      </c>
      <c r="O78" s="50"/>
      <c r="P78" s="6"/>
      <c r="Q78" s="50"/>
      <c r="R78" s="50"/>
    </row>
    <row r="79" spans="1:18" ht="19.5" thickBot="1" x14ac:dyDescent="0.35">
      <c r="A79" s="126" t="s">
        <v>140</v>
      </c>
      <c r="B79" s="10" t="s">
        <v>68</v>
      </c>
      <c r="C79" s="50"/>
      <c r="D79" s="10" t="s">
        <v>31</v>
      </c>
      <c r="E79" s="61"/>
      <c r="F79" s="61"/>
      <c r="G79" s="67">
        <v>1</v>
      </c>
      <c r="H79" s="67">
        <v>1</v>
      </c>
      <c r="I79" s="67">
        <v>0.4</v>
      </c>
      <c r="J79" s="67">
        <f>I79</f>
        <v>0.4</v>
      </c>
      <c r="K79" s="67">
        <f>H79-J79</f>
        <v>0.6</v>
      </c>
      <c r="L79" s="10" t="s">
        <v>31</v>
      </c>
      <c r="M79" s="6"/>
      <c r="N79" s="50"/>
      <c r="O79" s="73">
        <v>65632</v>
      </c>
      <c r="P79" s="10" t="s">
        <v>31</v>
      </c>
      <c r="Q79" s="73">
        <f>O79</f>
        <v>65632</v>
      </c>
      <c r="R79" s="73">
        <v>25963</v>
      </c>
    </row>
    <row r="80" spans="1:18" ht="19.5" thickBot="1" x14ac:dyDescent="0.35">
      <c r="A80" s="128"/>
      <c r="B80" s="10" t="s">
        <v>69</v>
      </c>
      <c r="C80" s="50"/>
      <c r="D80" s="6" t="s">
        <v>144</v>
      </c>
      <c r="E80" s="51"/>
      <c r="F80" s="51"/>
      <c r="G80" s="50"/>
      <c r="H80" s="50"/>
      <c r="I80" s="50"/>
      <c r="J80" s="50"/>
      <c r="K80" s="50"/>
      <c r="L80" s="50"/>
      <c r="M80" s="65">
        <v>46381</v>
      </c>
      <c r="N80" s="65">
        <v>46381</v>
      </c>
      <c r="O80" s="50"/>
      <c r="P80" s="6"/>
      <c r="Q80" s="50"/>
      <c r="R80" s="50"/>
    </row>
    <row r="81" spans="1:18" ht="19.5" thickBot="1" x14ac:dyDescent="0.35">
      <c r="A81" s="126" t="s">
        <v>139</v>
      </c>
      <c r="B81" s="10" t="s">
        <v>68</v>
      </c>
      <c r="C81" s="50"/>
      <c r="D81" s="10" t="s">
        <v>31</v>
      </c>
      <c r="E81" s="51"/>
      <c r="F81" s="61"/>
      <c r="G81" s="67">
        <v>1</v>
      </c>
      <c r="H81" s="67">
        <v>1</v>
      </c>
      <c r="I81" s="67">
        <f>R81/Q81</f>
        <v>0.73922384239155281</v>
      </c>
      <c r="J81" s="67">
        <f>I81</f>
        <v>0.73922384239155281</v>
      </c>
      <c r="K81" s="67">
        <f>H81-J81</f>
        <v>0.26077615760844719</v>
      </c>
      <c r="L81" s="10" t="s">
        <v>31</v>
      </c>
      <c r="M81" s="6"/>
      <c r="N81" s="6"/>
      <c r="O81" s="73">
        <v>43754</v>
      </c>
      <c r="P81" s="10" t="s">
        <v>31</v>
      </c>
      <c r="Q81" s="73">
        <f>O81</f>
        <v>43754</v>
      </c>
      <c r="R81" s="73">
        <v>32344</v>
      </c>
    </row>
    <row r="82" spans="1:18" ht="19.5" thickBot="1" x14ac:dyDescent="0.35">
      <c r="A82" s="128"/>
      <c r="B82" s="10" t="s">
        <v>69</v>
      </c>
      <c r="C82" s="50"/>
      <c r="D82" s="6" t="s">
        <v>144</v>
      </c>
      <c r="E82" s="51"/>
      <c r="F82" s="51"/>
      <c r="G82" s="50"/>
      <c r="H82" s="50"/>
      <c r="I82" s="50"/>
      <c r="J82" s="50"/>
      <c r="K82" s="50"/>
      <c r="L82" s="50"/>
      <c r="M82" s="65">
        <v>46381</v>
      </c>
      <c r="N82" s="65">
        <v>46381</v>
      </c>
      <c r="O82" s="50"/>
      <c r="P82" s="6"/>
      <c r="Q82" s="50"/>
      <c r="R82" s="50"/>
    </row>
    <row r="83" spans="1:18" ht="19.5" thickBot="1" x14ac:dyDescent="0.35">
      <c r="A83" s="126" t="s">
        <v>141</v>
      </c>
      <c r="B83" s="10" t="s">
        <v>68</v>
      </c>
      <c r="C83" s="50"/>
      <c r="D83" s="10" t="s">
        <v>31</v>
      </c>
      <c r="E83" s="51"/>
      <c r="F83" s="51"/>
      <c r="G83" s="67">
        <v>1</v>
      </c>
      <c r="H83" s="67">
        <v>1</v>
      </c>
      <c r="I83" s="67">
        <f>R83/Q83</f>
        <v>0.52891471855818206</v>
      </c>
      <c r="J83" s="67">
        <f>I83</f>
        <v>0.52891471855818206</v>
      </c>
      <c r="K83" s="67">
        <f>H83-J83</f>
        <v>0.47108528144181794</v>
      </c>
      <c r="L83" s="10" t="s">
        <v>31</v>
      </c>
      <c r="M83" s="50"/>
      <c r="N83" s="50"/>
      <c r="O83" s="73">
        <v>76570</v>
      </c>
      <c r="P83" s="10" t="s">
        <v>31</v>
      </c>
      <c r="Q83" s="73">
        <f>O83</f>
        <v>76570</v>
      </c>
      <c r="R83" s="73">
        <v>40499</v>
      </c>
    </row>
    <row r="84" spans="1:18" ht="19.5" thickBot="1" x14ac:dyDescent="0.35">
      <c r="A84" s="128"/>
      <c r="B84" s="10" t="s">
        <v>69</v>
      </c>
      <c r="C84" s="50"/>
      <c r="D84" s="6" t="s">
        <v>144</v>
      </c>
      <c r="E84" s="51"/>
      <c r="F84" s="51"/>
      <c r="G84" s="50"/>
      <c r="H84" s="50"/>
      <c r="I84" s="50"/>
      <c r="J84" s="50"/>
      <c r="K84" s="50"/>
      <c r="L84" s="50"/>
      <c r="M84" s="65">
        <v>46381</v>
      </c>
      <c r="N84" s="65">
        <v>46381</v>
      </c>
      <c r="O84" s="50"/>
      <c r="P84" s="6"/>
      <c r="Q84" s="50"/>
      <c r="R84" s="50"/>
    </row>
    <row r="85" spans="1:18" ht="19.5" thickBot="1" x14ac:dyDescent="0.35">
      <c r="A85" s="126" t="s">
        <v>142</v>
      </c>
      <c r="B85" s="10" t="s">
        <v>68</v>
      </c>
      <c r="C85" s="50"/>
      <c r="D85" s="10" t="s">
        <v>31</v>
      </c>
      <c r="E85" s="51"/>
      <c r="F85" s="61"/>
      <c r="G85" s="67">
        <v>1</v>
      </c>
      <c r="H85" s="67">
        <v>1</v>
      </c>
      <c r="I85" s="67">
        <f>R85/Q85</f>
        <v>0.6633187557136857</v>
      </c>
      <c r="J85" s="67">
        <f>I85</f>
        <v>0.6633187557136857</v>
      </c>
      <c r="K85" s="67">
        <f>H85-J85</f>
        <v>0.3366812442863143</v>
      </c>
      <c r="L85" s="10" t="s">
        <v>31</v>
      </c>
      <c r="M85" s="6"/>
      <c r="N85" s="6"/>
      <c r="O85" s="73">
        <v>80946</v>
      </c>
      <c r="P85" s="10" t="s">
        <v>31</v>
      </c>
      <c r="Q85" s="73">
        <f>O85</f>
        <v>80946</v>
      </c>
      <c r="R85" s="73">
        <v>53693</v>
      </c>
    </row>
    <row r="86" spans="1:18" ht="19.5" thickBot="1" x14ac:dyDescent="0.35">
      <c r="A86" s="128"/>
      <c r="B86" s="10" t="s">
        <v>69</v>
      </c>
      <c r="C86" s="50"/>
      <c r="D86" s="6" t="s">
        <v>144</v>
      </c>
      <c r="E86" s="51"/>
      <c r="F86" s="51"/>
      <c r="G86" s="50"/>
      <c r="H86" s="50"/>
      <c r="I86" s="50"/>
      <c r="J86" s="50"/>
      <c r="K86" s="50"/>
      <c r="L86" s="50"/>
      <c r="M86" s="65">
        <v>46381</v>
      </c>
      <c r="N86" s="65">
        <v>46381</v>
      </c>
      <c r="O86" s="50"/>
      <c r="P86" s="6"/>
      <c r="Q86" s="50"/>
      <c r="R86" s="50"/>
    </row>
    <row r="87" spans="1:18" ht="19.5" thickBot="1" x14ac:dyDescent="0.35">
      <c r="A87" s="126" t="s">
        <v>143</v>
      </c>
      <c r="B87" s="10" t="s">
        <v>68</v>
      </c>
      <c r="C87" s="50"/>
      <c r="D87" s="10" t="s">
        <v>31</v>
      </c>
      <c r="E87" s="51"/>
      <c r="F87" s="61"/>
      <c r="G87" s="67">
        <v>1</v>
      </c>
      <c r="H87" s="67">
        <v>1</v>
      </c>
      <c r="I87" s="67">
        <f>R87/Q87</f>
        <v>1</v>
      </c>
      <c r="J87" s="67">
        <f>I87</f>
        <v>1</v>
      </c>
      <c r="K87" s="67">
        <f>H87-J87</f>
        <v>0</v>
      </c>
      <c r="L87" s="10" t="s">
        <v>31</v>
      </c>
      <c r="M87" s="50"/>
      <c r="N87" s="50"/>
      <c r="O87" s="73">
        <v>25474</v>
      </c>
      <c r="P87" s="10" t="s">
        <v>31</v>
      </c>
      <c r="Q87" s="73">
        <f>O87</f>
        <v>25474</v>
      </c>
      <c r="R87" s="73">
        <v>25474</v>
      </c>
    </row>
    <row r="88" spans="1:18" ht="19.5" thickBot="1" x14ac:dyDescent="0.35">
      <c r="A88" s="128"/>
      <c r="B88" s="10" t="s">
        <v>69</v>
      </c>
      <c r="C88" s="50"/>
      <c r="D88" s="6" t="s">
        <v>144</v>
      </c>
      <c r="E88" s="51"/>
      <c r="F88" s="51"/>
      <c r="G88" s="50"/>
      <c r="H88" s="50"/>
      <c r="I88" s="50"/>
      <c r="J88" s="50"/>
      <c r="K88" s="50"/>
      <c r="L88" s="50"/>
      <c r="M88" s="65">
        <v>46381</v>
      </c>
      <c r="N88" s="65">
        <v>46381</v>
      </c>
      <c r="O88" s="50"/>
      <c r="P88" s="50"/>
      <c r="Q88" s="50"/>
      <c r="R88" s="50"/>
    </row>
    <row r="89" spans="1:18" s="42" customFormat="1" ht="94.9" customHeight="1" thickBot="1" x14ac:dyDescent="0.35">
      <c r="A89" s="138" t="s">
        <v>159</v>
      </c>
      <c r="B89" s="139"/>
      <c r="C89" s="36"/>
      <c r="D89" s="37" t="s">
        <v>119</v>
      </c>
      <c r="E89" s="38" t="s">
        <v>122</v>
      </c>
      <c r="F89" s="38">
        <v>744</v>
      </c>
      <c r="G89" s="44">
        <v>1</v>
      </c>
      <c r="H89" s="44">
        <v>1</v>
      </c>
      <c r="I89" s="44">
        <f>R89/Q89</f>
        <v>0.61464342916518244</v>
      </c>
      <c r="J89" s="44">
        <f>I89</f>
        <v>0.61464342916518244</v>
      </c>
      <c r="K89" s="44">
        <f>G89-I89</f>
        <v>0.38535657083481756</v>
      </c>
      <c r="L89" s="40" t="s">
        <v>31</v>
      </c>
      <c r="M89" s="40" t="s">
        <v>31</v>
      </c>
      <c r="N89" s="40" t="s">
        <v>31</v>
      </c>
      <c r="O89" s="116">
        <f>SUM(O90,O92,O94,O96,O98,O100,O102,O104,O106,O108,O110,O112,O114,O116,O118,O120,O122,O124,O126,O128)</f>
        <v>13202200</v>
      </c>
      <c r="P89" s="40" t="s">
        <v>31</v>
      </c>
      <c r="Q89" s="41">
        <f>SUM(Q90,Q92,Q94,Q96,Q98,Q100,Q102,Q104,Q106,Q108,Q110,Q112,Q114,Q116,Q118,Q120,Q122,Q124,Q126,Q128)</f>
        <v>12186693.43</v>
      </c>
      <c r="R89" s="41">
        <f>SUM(R90,R92,R94,R96,R98,R100,R102,R104,R106,R108,R110,R112,R114,R116,R118,R120,R122,R124,R126,R128)</f>
        <v>7490471.0399999991</v>
      </c>
    </row>
    <row r="90" spans="1:18" ht="19.5" thickBot="1" x14ac:dyDescent="0.35">
      <c r="A90" s="126" t="s">
        <v>124</v>
      </c>
      <c r="B90" s="10" t="s">
        <v>68</v>
      </c>
      <c r="C90" s="6"/>
      <c r="D90" s="10" t="s">
        <v>31</v>
      </c>
      <c r="E90" s="61"/>
      <c r="F90" s="61"/>
      <c r="G90" s="67">
        <v>1</v>
      </c>
      <c r="H90" s="67">
        <v>1</v>
      </c>
      <c r="I90" s="67">
        <f>R90/O90</f>
        <v>0.33541119166666666</v>
      </c>
      <c r="J90" s="67">
        <f>I90</f>
        <v>0.33541119166666666</v>
      </c>
      <c r="K90" s="67">
        <f>G90-I90</f>
        <v>0.66458880833333334</v>
      </c>
      <c r="L90" s="10" t="s">
        <v>31</v>
      </c>
      <c r="M90" s="6"/>
      <c r="N90" s="6"/>
      <c r="O90" s="62">
        <f>1200000</f>
        <v>1200000</v>
      </c>
      <c r="P90" s="66" t="s">
        <v>31</v>
      </c>
      <c r="Q90" s="62">
        <f>402493.43</f>
        <v>402493.43</v>
      </c>
      <c r="R90" s="62">
        <v>402493.43</v>
      </c>
    </row>
    <row r="91" spans="1:18" ht="19.5" thickBot="1" x14ac:dyDescent="0.35">
      <c r="A91" s="128"/>
      <c r="B91" s="10" t="s">
        <v>69</v>
      </c>
      <c r="C91" s="6"/>
      <c r="D91" s="6" t="s">
        <v>144</v>
      </c>
      <c r="E91" s="61"/>
      <c r="F91" s="61"/>
      <c r="G91" s="6"/>
      <c r="H91" s="6"/>
      <c r="I91" s="6"/>
      <c r="J91" s="6"/>
      <c r="K91" s="6"/>
      <c r="L91" s="6"/>
      <c r="M91" s="65">
        <v>46381</v>
      </c>
      <c r="N91" s="65">
        <v>46381</v>
      </c>
      <c r="O91" s="6"/>
      <c r="P91" s="6"/>
      <c r="Q91" s="6"/>
      <c r="R91" s="6"/>
    </row>
    <row r="92" spans="1:18" ht="19.5" thickBot="1" x14ac:dyDescent="0.35">
      <c r="A92" s="126" t="s">
        <v>125</v>
      </c>
      <c r="B92" s="10" t="s">
        <v>68</v>
      </c>
      <c r="C92" s="50"/>
      <c r="D92" s="10" t="s">
        <v>31</v>
      </c>
      <c r="E92" s="51"/>
      <c r="F92" s="61"/>
      <c r="G92" s="67">
        <v>1</v>
      </c>
      <c r="H92" s="67">
        <v>1</v>
      </c>
      <c r="I92" s="67">
        <f>R92/Q92</f>
        <v>0.5312820512820513</v>
      </c>
      <c r="J92" s="67">
        <f>I92</f>
        <v>0.5312820512820513</v>
      </c>
      <c r="K92" s="67">
        <f>G92-I92</f>
        <v>0.4687179487179487</v>
      </c>
      <c r="L92" s="10" t="s">
        <v>31</v>
      </c>
      <c r="M92" s="6"/>
      <c r="N92" s="6"/>
      <c r="O92" s="62">
        <v>780000</v>
      </c>
      <c r="P92" s="66" t="s">
        <v>31</v>
      </c>
      <c r="Q92" s="62">
        <f>O92</f>
        <v>780000</v>
      </c>
      <c r="R92" s="62">
        <v>414400</v>
      </c>
    </row>
    <row r="93" spans="1:18" ht="19.5" thickBot="1" x14ac:dyDescent="0.35">
      <c r="A93" s="128"/>
      <c r="B93" s="10" t="s">
        <v>69</v>
      </c>
      <c r="C93" s="50"/>
      <c r="D93" s="6" t="s">
        <v>144</v>
      </c>
      <c r="E93" s="51"/>
      <c r="F93" s="51"/>
      <c r="G93" s="6"/>
      <c r="H93" s="6"/>
      <c r="I93" s="6"/>
      <c r="J93" s="6"/>
      <c r="K93" s="6"/>
      <c r="L93" s="6"/>
      <c r="M93" s="65">
        <v>46381</v>
      </c>
      <c r="N93" s="65">
        <v>46381</v>
      </c>
      <c r="O93" s="50"/>
      <c r="P93" s="6"/>
      <c r="Q93" s="50"/>
      <c r="R93" s="50"/>
    </row>
    <row r="94" spans="1:18" ht="19.5" thickBot="1" x14ac:dyDescent="0.35">
      <c r="A94" s="126" t="s">
        <v>126</v>
      </c>
      <c r="B94" s="10" t="s">
        <v>68</v>
      </c>
      <c r="C94" s="50"/>
      <c r="D94" s="10" t="s">
        <v>31</v>
      </c>
      <c r="E94" s="51"/>
      <c r="F94" s="51"/>
      <c r="G94" s="67">
        <v>1</v>
      </c>
      <c r="H94" s="67">
        <v>1</v>
      </c>
      <c r="I94" s="67">
        <f>R94/Q94</f>
        <v>0.56336633663366331</v>
      </c>
      <c r="J94" s="67">
        <f>I94</f>
        <v>0.56336633663366331</v>
      </c>
      <c r="K94" s="67">
        <f>G94-I94</f>
        <v>0.43663366336633669</v>
      </c>
      <c r="L94" s="10" t="s">
        <v>31</v>
      </c>
      <c r="M94" s="50"/>
      <c r="N94" s="50"/>
      <c r="O94" s="62">
        <v>505000</v>
      </c>
      <c r="P94" s="66" t="s">
        <v>31</v>
      </c>
      <c r="Q94" s="62">
        <f>O94</f>
        <v>505000</v>
      </c>
      <c r="R94" s="62">
        <v>284500</v>
      </c>
    </row>
    <row r="95" spans="1:18" ht="19.5" thickBot="1" x14ac:dyDescent="0.35">
      <c r="A95" s="128"/>
      <c r="B95" s="10" t="s">
        <v>69</v>
      </c>
      <c r="C95" s="50"/>
      <c r="D95" s="6" t="s">
        <v>144</v>
      </c>
      <c r="E95" s="51"/>
      <c r="F95" s="51"/>
      <c r="G95" s="6"/>
      <c r="H95" s="6"/>
      <c r="I95" s="6"/>
      <c r="J95" s="6"/>
      <c r="K95" s="6"/>
      <c r="L95" s="6"/>
      <c r="M95" s="65">
        <v>46381</v>
      </c>
      <c r="N95" s="65">
        <v>46381</v>
      </c>
      <c r="O95" s="50"/>
      <c r="P95" s="6"/>
      <c r="Q95" s="50"/>
      <c r="R95" s="50"/>
    </row>
    <row r="96" spans="1:18" ht="19.5" thickBot="1" x14ac:dyDescent="0.35">
      <c r="A96" s="126" t="s">
        <v>127</v>
      </c>
      <c r="B96" s="10" t="s">
        <v>68</v>
      </c>
      <c r="C96" s="50"/>
      <c r="D96" s="10" t="s">
        <v>31</v>
      </c>
      <c r="E96" s="51"/>
      <c r="F96" s="51"/>
      <c r="G96" s="67">
        <v>1</v>
      </c>
      <c r="H96" s="67">
        <v>1</v>
      </c>
      <c r="I96" s="67">
        <v>0.83</v>
      </c>
      <c r="J96" s="67">
        <f>I96</f>
        <v>0.83</v>
      </c>
      <c r="K96" s="67">
        <f>G96-I96</f>
        <v>0.17000000000000004</v>
      </c>
      <c r="L96" s="10" t="s">
        <v>31</v>
      </c>
      <c r="M96" s="50"/>
      <c r="N96" s="50"/>
      <c r="O96" s="62">
        <v>175000</v>
      </c>
      <c r="P96" s="66" t="s">
        <v>31</v>
      </c>
      <c r="Q96" s="62">
        <f>O96</f>
        <v>175000</v>
      </c>
      <c r="R96" s="62">
        <v>146000</v>
      </c>
    </row>
    <row r="97" spans="1:18" ht="19.5" thickBot="1" x14ac:dyDescent="0.35">
      <c r="A97" s="128"/>
      <c r="B97" s="10" t="s">
        <v>69</v>
      </c>
      <c r="C97" s="50"/>
      <c r="D97" s="6" t="s">
        <v>144</v>
      </c>
      <c r="E97" s="51"/>
      <c r="F97" s="51"/>
      <c r="G97" s="6"/>
      <c r="H97" s="6"/>
      <c r="I97" s="6"/>
      <c r="J97" s="6"/>
      <c r="K97" s="6"/>
      <c r="L97" s="6"/>
      <c r="M97" s="65">
        <v>46381</v>
      </c>
      <c r="N97" s="65">
        <v>46381</v>
      </c>
      <c r="O97" s="50"/>
      <c r="P97" s="6"/>
      <c r="Q97" s="50"/>
      <c r="R97" s="50"/>
    </row>
    <row r="98" spans="1:18" ht="19.5" thickBot="1" x14ac:dyDescent="0.35">
      <c r="A98" s="126" t="s">
        <v>128</v>
      </c>
      <c r="B98" s="10" t="s">
        <v>68</v>
      </c>
      <c r="C98" s="50"/>
      <c r="D98" s="10" t="s">
        <v>31</v>
      </c>
      <c r="E98" s="51"/>
      <c r="F98" s="51"/>
      <c r="G98" s="67">
        <v>1</v>
      </c>
      <c r="H98" s="67">
        <v>1</v>
      </c>
      <c r="I98" s="67">
        <v>1</v>
      </c>
      <c r="J98" s="67">
        <f>I98</f>
        <v>1</v>
      </c>
      <c r="K98" s="67">
        <f>G98-I98</f>
        <v>0</v>
      </c>
      <c r="L98" s="10" t="s">
        <v>31</v>
      </c>
      <c r="M98" s="50"/>
      <c r="N98" s="50"/>
      <c r="O98" s="62">
        <v>51100</v>
      </c>
      <c r="P98" s="66" t="s">
        <v>31</v>
      </c>
      <c r="Q98" s="62">
        <f>O98</f>
        <v>51100</v>
      </c>
      <c r="R98" s="62">
        <v>51100</v>
      </c>
    </row>
    <row r="99" spans="1:18" ht="19.5" thickBot="1" x14ac:dyDescent="0.35">
      <c r="A99" s="128"/>
      <c r="B99" s="10" t="s">
        <v>69</v>
      </c>
      <c r="C99" s="50"/>
      <c r="D99" s="6" t="s">
        <v>144</v>
      </c>
      <c r="E99" s="51"/>
      <c r="F99" s="51"/>
      <c r="G99" s="6"/>
      <c r="H99" s="6"/>
      <c r="I99" s="6"/>
      <c r="J99" s="6"/>
      <c r="K99" s="6"/>
      <c r="L99" s="6"/>
      <c r="M99" s="65">
        <v>46381</v>
      </c>
      <c r="N99" s="65">
        <v>46381</v>
      </c>
      <c r="O99" s="50"/>
      <c r="P99" s="6"/>
      <c r="Q99" s="50"/>
      <c r="R99" s="50"/>
    </row>
    <row r="100" spans="1:18" ht="19.5" thickBot="1" x14ac:dyDescent="0.35">
      <c r="A100" s="126" t="s">
        <v>129</v>
      </c>
      <c r="B100" s="10" t="s">
        <v>68</v>
      </c>
      <c r="C100" s="50"/>
      <c r="D100" s="10" t="s">
        <v>31</v>
      </c>
      <c r="E100" s="51"/>
      <c r="F100" s="51"/>
      <c r="G100" s="67">
        <v>1</v>
      </c>
      <c r="H100" s="67">
        <v>1</v>
      </c>
      <c r="I100" s="67">
        <f>R100/Q100</f>
        <v>0.50099068181818185</v>
      </c>
      <c r="J100" s="67">
        <f>I100</f>
        <v>0.50099068181818185</v>
      </c>
      <c r="K100" s="67">
        <f>G100-I100</f>
        <v>0.49900931818181815</v>
      </c>
      <c r="L100" s="10" t="s">
        <v>31</v>
      </c>
      <c r="M100" s="50"/>
      <c r="N100" s="6"/>
      <c r="O100" s="62">
        <v>1100000</v>
      </c>
      <c r="P100" s="66" t="s">
        <v>31</v>
      </c>
      <c r="Q100" s="62">
        <f>O100</f>
        <v>1100000</v>
      </c>
      <c r="R100" s="62">
        <v>551089.75</v>
      </c>
    </row>
    <row r="101" spans="1:18" ht="19.5" thickBot="1" x14ac:dyDescent="0.35">
      <c r="A101" s="128"/>
      <c r="B101" s="10" t="s">
        <v>69</v>
      </c>
      <c r="C101" s="50"/>
      <c r="D101" s="6" t="s">
        <v>144</v>
      </c>
      <c r="E101" s="51"/>
      <c r="F101" s="51"/>
      <c r="G101" s="6"/>
      <c r="H101" s="6"/>
      <c r="I101" s="6"/>
      <c r="J101" s="6"/>
      <c r="K101" s="6"/>
      <c r="L101" s="6"/>
      <c r="M101" s="65">
        <v>46381</v>
      </c>
      <c r="N101" s="65">
        <v>46381</v>
      </c>
      <c r="O101" s="50"/>
      <c r="P101" s="6"/>
      <c r="Q101" s="50"/>
      <c r="R101" s="50"/>
    </row>
    <row r="102" spans="1:18" ht="19.5" thickBot="1" x14ac:dyDescent="0.35">
      <c r="A102" s="126" t="s">
        <v>130</v>
      </c>
      <c r="B102" s="10" t="s">
        <v>68</v>
      </c>
      <c r="C102" s="50"/>
      <c r="D102" s="10" t="s">
        <v>31</v>
      </c>
      <c r="E102" s="51"/>
      <c r="F102" s="51"/>
      <c r="G102" s="67">
        <v>1</v>
      </c>
      <c r="H102" s="67">
        <v>1</v>
      </c>
      <c r="I102" s="67">
        <v>0.68</v>
      </c>
      <c r="J102" s="67">
        <f>I102</f>
        <v>0.68</v>
      </c>
      <c r="K102" s="67">
        <f>G102-I102</f>
        <v>0.31999999999999995</v>
      </c>
      <c r="L102" s="10" t="s">
        <v>31</v>
      </c>
      <c r="M102" s="50"/>
      <c r="N102" s="50"/>
      <c r="O102" s="62">
        <v>850000</v>
      </c>
      <c r="P102" s="66" t="s">
        <v>31</v>
      </c>
      <c r="Q102" s="62">
        <f>O102</f>
        <v>850000</v>
      </c>
      <c r="R102" s="62">
        <v>576000</v>
      </c>
    </row>
    <row r="103" spans="1:18" ht="19.5" thickBot="1" x14ac:dyDescent="0.35">
      <c r="A103" s="128"/>
      <c r="B103" s="10" t="s">
        <v>69</v>
      </c>
      <c r="C103" s="50"/>
      <c r="D103" s="6" t="s">
        <v>144</v>
      </c>
      <c r="E103" s="51"/>
      <c r="F103" s="51"/>
      <c r="G103" s="6"/>
      <c r="H103" s="6"/>
      <c r="I103" s="6"/>
      <c r="J103" s="6"/>
      <c r="K103" s="6"/>
      <c r="L103" s="6"/>
      <c r="M103" s="65">
        <v>46381</v>
      </c>
      <c r="N103" s="65">
        <v>46381</v>
      </c>
      <c r="O103" s="50"/>
      <c r="P103" s="6"/>
      <c r="Q103" s="50"/>
      <c r="R103" s="50"/>
    </row>
    <row r="104" spans="1:18" ht="19.5" thickBot="1" x14ac:dyDescent="0.35">
      <c r="A104" s="126" t="s">
        <v>131</v>
      </c>
      <c r="B104" s="10" t="s">
        <v>68</v>
      </c>
      <c r="C104" s="50"/>
      <c r="D104" s="10" t="s">
        <v>31</v>
      </c>
      <c r="E104" s="51"/>
      <c r="F104" s="51"/>
      <c r="G104" s="67">
        <v>1</v>
      </c>
      <c r="H104" s="67">
        <v>1</v>
      </c>
      <c r="I104" s="67">
        <f>R104/Q104</f>
        <v>0.42749602702702705</v>
      </c>
      <c r="J104" s="67">
        <f>I104</f>
        <v>0.42749602702702705</v>
      </c>
      <c r="K104" s="67">
        <f>G104-I104</f>
        <v>0.57250397297297295</v>
      </c>
      <c r="L104" s="10" t="s">
        <v>31</v>
      </c>
      <c r="M104" s="50"/>
      <c r="N104" s="6"/>
      <c r="O104" s="62">
        <v>1110000</v>
      </c>
      <c r="P104" s="66" t="s">
        <v>31</v>
      </c>
      <c r="Q104" s="62">
        <f>O104</f>
        <v>1110000</v>
      </c>
      <c r="R104" s="62">
        <v>474520.59</v>
      </c>
    </row>
    <row r="105" spans="1:18" ht="19.5" thickBot="1" x14ac:dyDescent="0.35">
      <c r="A105" s="128"/>
      <c r="B105" s="10" t="s">
        <v>69</v>
      </c>
      <c r="C105" s="50"/>
      <c r="D105" s="6" t="s">
        <v>144</v>
      </c>
      <c r="E105" s="51"/>
      <c r="F105" s="51"/>
      <c r="G105" s="50"/>
      <c r="H105" s="50"/>
      <c r="I105" s="50"/>
      <c r="J105" s="50"/>
      <c r="K105" s="50"/>
      <c r="L105" s="50"/>
      <c r="M105" s="65">
        <v>46381</v>
      </c>
      <c r="N105" s="65">
        <v>46381</v>
      </c>
      <c r="O105" s="50"/>
      <c r="P105" s="6"/>
      <c r="Q105" s="50"/>
      <c r="R105" s="50"/>
    </row>
    <row r="106" spans="1:18" ht="19.5" thickBot="1" x14ac:dyDescent="0.35">
      <c r="A106" s="126" t="s">
        <v>132</v>
      </c>
      <c r="B106" s="10" t="s">
        <v>68</v>
      </c>
      <c r="C106" s="50"/>
      <c r="D106" s="10" t="s">
        <v>31</v>
      </c>
      <c r="E106" s="51"/>
      <c r="F106" s="61"/>
      <c r="G106" s="67">
        <v>1</v>
      </c>
      <c r="H106" s="67">
        <v>1</v>
      </c>
      <c r="I106" s="67">
        <f>R106/Q106</f>
        <v>0.62263939166666671</v>
      </c>
      <c r="J106" s="67">
        <f>I106</f>
        <v>0.62263939166666671</v>
      </c>
      <c r="K106" s="67">
        <f>G106-I106</f>
        <v>0.37736060833333329</v>
      </c>
      <c r="L106" s="10" t="s">
        <v>31</v>
      </c>
      <c r="M106" s="6"/>
      <c r="N106" s="6"/>
      <c r="O106" s="62">
        <v>1200000</v>
      </c>
      <c r="P106" s="66" t="s">
        <v>31</v>
      </c>
      <c r="Q106" s="62">
        <f>O106</f>
        <v>1200000</v>
      </c>
      <c r="R106" s="62">
        <v>747167.27</v>
      </c>
    </row>
    <row r="107" spans="1:18" ht="19.5" thickBot="1" x14ac:dyDescent="0.35">
      <c r="A107" s="128"/>
      <c r="B107" s="10" t="s">
        <v>69</v>
      </c>
      <c r="C107" s="50"/>
      <c r="D107" s="6" t="s">
        <v>144</v>
      </c>
      <c r="E107" s="51"/>
      <c r="F107" s="51"/>
      <c r="G107" s="50"/>
      <c r="H107" s="50"/>
      <c r="I107" s="50"/>
      <c r="J107" s="50"/>
      <c r="K107" s="50"/>
      <c r="L107" s="50"/>
      <c r="M107" s="65">
        <v>46381</v>
      </c>
      <c r="N107" s="65">
        <v>46381</v>
      </c>
      <c r="O107" s="50"/>
      <c r="P107" s="6"/>
      <c r="Q107" s="50"/>
      <c r="R107" s="50"/>
    </row>
    <row r="108" spans="1:18" ht="19.5" thickBot="1" x14ac:dyDescent="0.35">
      <c r="A108" s="126" t="s">
        <v>133</v>
      </c>
      <c r="B108" s="10" t="s">
        <v>68</v>
      </c>
      <c r="C108" s="50"/>
      <c r="D108" s="10" t="s">
        <v>31</v>
      </c>
      <c r="E108" s="51"/>
      <c r="F108" s="51"/>
      <c r="G108" s="67">
        <v>1</v>
      </c>
      <c r="H108" s="67">
        <v>1</v>
      </c>
      <c r="I108" s="67">
        <f>R108/Q108</f>
        <v>0.52702702702702697</v>
      </c>
      <c r="J108" s="67">
        <f>I108</f>
        <v>0.52702702702702697</v>
      </c>
      <c r="K108" s="67">
        <f>G108-I108</f>
        <v>0.47297297297297303</v>
      </c>
      <c r="L108" s="10" t="s">
        <v>31</v>
      </c>
      <c r="M108" s="6"/>
      <c r="N108" s="50"/>
      <c r="O108" s="62">
        <v>370000</v>
      </c>
      <c r="P108" s="66" t="s">
        <v>31</v>
      </c>
      <c r="Q108" s="62">
        <f>O108</f>
        <v>370000</v>
      </c>
      <c r="R108" s="62">
        <v>195000</v>
      </c>
    </row>
    <row r="109" spans="1:18" ht="19.5" thickBot="1" x14ac:dyDescent="0.35">
      <c r="A109" s="128"/>
      <c r="B109" s="10" t="s">
        <v>69</v>
      </c>
      <c r="C109" s="50"/>
      <c r="D109" s="6" t="s">
        <v>144</v>
      </c>
      <c r="E109" s="51"/>
      <c r="F109" s="51"/>
      <c r="G109" s="6"/>
      <c r="H109" s="6"/>
      <c r="I109" s="6"/>
      <c r="J109" s="6"/>
      <c r="K109" s="6"/>
      <c r="L109" s="6"/>
      <c r="M109" s="65">
        <v>46381</v>
      </c>
      <c r="N109" s="65">
        <v>46381</v>
      </c>
      <c r="O109" s="50"/>
      <c r="P109" s="6"/>
      <c r="Q109" s="50"/>
      <c r="R109" s="50"/>
    </row>
    <row r="110" spans="1:18" ht="19.5" thickBot="1" x14ac:dyDescent="0.35">
      <c r="A110" s="126" t="s">
        <v>134</v>
      </c>
      <c r="B110" s="10" t="s">
        <v>68</v>
      </c>
      <c r="C110" s="50"/>
      <c r="D110" s="10" t="s">
        <v>31</v>
      </c>
      <c r="E110" s="51"/>
      <c r="F110" s="51"/>
      <c r="G110" s="67">
        <v>1</v>
      </c>
      <c r="H110" s="67">
        <v>1</v>
      </c>
      <c r="I110" s="67">
        <f>R110/Q110</f>
        <v>1</v>
      </c>
      <c r="J110" s="67">
        <f>I110</f>
        <v>1</v>
      </c>
      <c r="K110" s="67">
        <f>G110-I110</f>
        <v>0</v>
      </c>
      <c r="L110" s="10" t="s">
        <v>31</v>
      </c>
      <c r="M110" s="6"/>
      <c r="N110" s="50"/>
      <c r="O110" s="62">
        <v>635000</v>
      </c>
      <c r="P110" s="66" t="s">
        <v>31</v>
      </c>
      <c r="Q110" s="62">
        <v>417000</v>
      </c>
      <c r="R110" s="62">
        <v>417000</v>
      </c>
    </row>
    <row r="111" spans="1:18" ht="19.5" thickBot="1" x14ac:dyDescent="0.35">
      <c r="A111" s="128"/>
      <c r="B111" s="10" t="s">
        <v>69</v>
      </c>
      <c r="C111" s="50"/>
      <c r="D111" s="6" t="s">
        <v>144</v>
      </c>
      <c r="E111" s="51"/>
      <c r="F111" s="51"/>
      <c r="G111" s="50"/>
      <c r="H111" s="50"/>
      <c r="I111" s="50"/>
      <c r="J111" s="50"/>
      <c r="K111" s="50"/>
      <c r="L111" s="50"/>
      <c r="M111" s="65">
        <v>46381</v>
      </c>
      <c r="N111" s="65">
        <v>46381</v>
      </c>
      <c r="O111" s="50"/>
      <c r="P111" s="6"/>
      <c r="Q111" s="50"/>
      <c r="R111" s="50"/>
    </row>
    <row r="112" spans="1:18" ht="19.5" thickBot="1" x14ac:dyDescent="0.35">
      <c r="A112" s="126" t="s">
        <v>135</v>
      </c>
      <c r="B112" s="10" t="s">
        <v>68</v>
      </c>
      <c r="C112" s="50"/>
      <c r="D112" s="10" t="s">
        <v>31</v>
      </c>
      <c r="E112" s="51"/>
      <c r="F112" s="51"/>
      <c r="G112" s="67">
        <v>1</v>
      </c>
      <c r="H112" s="67">
        <v>1</v>
      </c>
      <c r="I112" s="67">
        <f>R112/Q112</f>
        <v>0.5667692307692308</v>
      </c>
      <c r="J112" s="67">
        <f>I112</f>
        <v>0.5667692307692308</v>
      </c>
      <c r="K112" s="67">
        <f>G112-I112</f>
        <v>0.4332307692307692</v>
      </c>
      <c r="L112" s="10" t="s">
        <v>31</v>
      </c>
      <c r="M112" s="6"/>
      <c r="N112" s="50"/>
      <c r="O112" s="62">
        <v>325000</v>
      </c>
      <c r="P112" s="66" t="s">
        <v>31</v>
      </c>
      <c r="Q112" s="62">
        <f>O112</f>
        <v>325000</v>
      </c>
      <c r="R112" s="62">
        <v>184200</v>
      </c>
    </row>
    <row r="113" spans="1:18" ht="19.5" thickBot="1" x14ac:dyDescent="0.35">
      <c r="A113" s="128"/>
      <c r="B113" s="10" t="s">
        <v>69</v>
      </c>
      <c r="C113" s="50"/>
      <c r="D113" s="6" t="s">
        <v>144</v>
      </c>
      <c r="E113" s="51"/>
      <c r="F113" s="61"/>
      <c r="G113" s="6"/>
      <c r="H113" s="6"/>
      <c r="I113" s="6"/>
      <c r="J113" s="6"/>
      <c r="K113" s="6"/>
      <c r="L113" s="6"/>
      <c r="M113" s="65">
        <v>46381</v>
      </c>
      <c r="N113" s="65">
        <v>46381</v>
      </c>
      <c r="O113" s="50"/>
      <c r="P113" s="6"/>
      <c r="Q113" s="50"/>
      <c r="R113" s="50"/>
    </row>
    <row r="114" spans="1:18" ht="19.5" thickBot="1" x14ac:dyDescent="0.35">
      <c r="A114" s="126" t="s">
        <v>136</v>
      </c>
      <c r="B114" s="10" t="s">
        <v>68</v>
      </c>
      <c r="C114" s="50"/>
      <c r="D114" s="10" t="s">
        <v>31</v>
      </c>
      <c r="E114" s="51"/>
      <c r="F114" s="61"/>
      <c r="G114" s="67">
        <v>1</v>
      </c>
      <c r="H114" s="67">
        <v>1</v>
      </c>
      <c r="I114" s="67">
        <f>R114/Q114</f>
        <v>0.58595717884130982</v>
      </c>
      <c r="J114" s="67">
        <f>I114</f>
        <v>0.58595717884130982</v>
      </c>
      <c r="K114" s="67">
        <f>G114-I114</f>
        <v>0.41404282115869018</v>
      </c>
      <c r="L114" s="10" t="s">
        <v>31</v>
      </c>
      <c r="M114" s="50"/>
      <c r="N114" s="50"/>
      <c r="O114" s="62">
        <v>635200</v>
      </c>
      <c r="P114" s="66" t="s">
        <v>31</v>
      </c>
      <c r="Q114" s="62">
        <f>O114</f>
        <v>635200</v>
      </c>
      <c r="R114" s="62">
        <v>372200</v>
      </c>
    </row>
    <row r="115" spans="1:18" ht="19.5" thickBot="1" x14ac:dyDescent="0.35">
      <c r="A115" s="128"/>
      <c r="B115" s="10" t="s">
        <v>69</v>
      </c>
      <c r="C115" s="50"/>
      <c r="D115" s="6" t="s">
        <v>144</v>
      </c>
      <c r="E115" s="51"/>
      <c r="F115" s="61"/>
      <c r="G115" s="6"/>
      <c r="H115" s="6"/>
      <c r="I115" s="6"/>
      <c r="J115" s="6"/>
      <c r="K115" s="6"/>
      <c r="L115" s="6"/>
      <c r="M115" s="65">
        <v>46381</v>
      </c>
      <c r="N115" s="65">
        <v>46381</v>
      </c>
      <c r="O115" s="50"/>
      <c r="P115" s="6"/>
      <c r="Q115" s="50"/>
      <c r="R115" s="50"/>
    </row>
    <row r="116" spans="1:18" ht="19.5" thickBot="1" x14ac:dyDescent="0.35">
      <c r="A116" s="126" t="s">
        <v>137</v>
      </c>
      <c r="B116" s="10" t="s">
        <v>68</v>
      </c>
      <c r="C116" s="50"/>
      <c r="D116" s="10" t="s">
        <v>31</v>
      </c>
      <c r="E116" s="51"/>
      <c r="F116" s="61"/>
      <c r="G116" s="67">
        <v>1</v>
      </c>
      <c r="H116" s="67">
        <v>1</v>
      </c>
      <c r="I116" s="67">
        <f>R116/Q116</f>
        <v>0.63950617283950617</v>
      </c>
      <c r="J116" s="67">
        <f>I116</f>
        <v>0.63950617283950617</v>
      </c>
      <c r="K116" s="67">
        <f>G116-I116</f>
        <v>0.36049382716049383</v>
      </c>
      <c r="L116" s="10" t="s">
        <v>31</v>
      </c>
      <c r="M116" s="6"/>
      <c r="N116" s="6"/>
      <c r="O116" s="62">
        <v>405000</v>
      </c>
      <c r="P116" s="66" t="s">
        <v>31</v>
      </c>
      <c r="Q116" s="62">
        <f>O116</f>
        <v>405000</v>
      </c>
      <c r="R116" s="62">
        <v>259000</v>
      </c>
    </row>
    <row r="117" spans="1:18" ht="19.5" thickBot="1" x14ac:dyDescent="0.35">
      <c r="A117" s="128"/>
      <c r="B117" s="10" t="s">
        <v>69</v>
      </c>
      <c r="C117" s="50"/>
      <c r="D117" s="6" t="s">
        <v>144</v>
      </c>
      <c r="E117" s="51"/>
      <c r="F117" s="61"/>
      <c r="G117" s="6"/>
      <c r="H117" s="6"/>
      <c r="I117" s="6"/>
      <c r="J117" s="6"/>
      <c r="K117" s="6"/>
      <c r="L117" s="6"/>
      <c r="M117" s="65">
        <v>46381</v>
      </c>
      <c r="N117" s="65">
        <v>46381</v>
      </c>
      <c r="O117" s="50"/>
      <c r="P117" s="6"/>
      <c r="Q117" s="50"/>
      <c r="R117" s="50"/>
    </row>
    <row r="118" spans="1:18" ht="19.5" thickBot="1" x14ac:dyDescent="0.35">
      <c r="A118" s="126" t="s">
        <v>138</v>
      </c>
      <c r="B118" s="10" t="s">
        <v>68</v>
      </c>
      <c r="C118" s="50"/>
      <c r="D118" s="10" t="s">
        <v>31</v>
      </c>
      <c r="E118" s="51"/>
      <c r="F118" s="61"/>
      <c r="G118" s="67">
        <v>1</v>
      </c>
      <c r="H118" s="67">
        <v>1</v>
      </c>
      <c r="I118" s="67">
        <f>R118/Q118</f>
        <v>0.52333333333333332</v>
      </c>
      <c r="J118" s="67">
        <f>I118</f>
        <v>0.52333333333333332</v>
      </c>
      <c r="K118" s="67">
        <f>G118-I118</f>
        <v>0.47666666666666668</v>
      </c>
      <c r="L118" s="10" t="s">
        <v>31</v>
      </c>
      <c r="M118" s="50"/>
      <c r="N118" s="50"/>
      <c r="O118" s="62">
        <v>300000</v>
      </c>
      <c r="P118" s="66" t="s">
        <v>31</v>
      </c>
      <c r="Q118" s="62">
        <f>O118</f>
        <v>300000</v>
      </c>
      <c r="R118" s="62">
        <v>157000</v>
      </c>
    </row>
    <row r="119" spans="1:18" ht="19.5" thickBot="1" x14ac:dyDescent="0.35">
      <c r="A119" s="128"/>
      <c r="B119" s="10" t="s">
        <v>69</v>
      </c>
      <c r="C119" s="50"/>
      <c r="D119" s="6" t="s">
        <v>144</v>
      </c>
      <c r="E119" s="51"/>
      <c r="F119" s="61"/>
      <c r="G119" s="6"/>
      <c r="H119" s="6"/>
      <c r="I119" s="6"/>
      <c r="J119" s="6"/>
      <c r="K119" s="6"/>
      <c r="L119" s="6"/>
      <c r="M119" s="65">
        <v>46381</v>
      </c>
      <c r="N119" s="65">
        <v>46381</v>
      </c>
      <c r="O119" s="50"/>
      <c r="P119" s="6"/>
      <c r="Q119" s="50"/>
      <c r="R119" s="50"/>
    </row>
    <row r="120" spans="1:18" ht="19.5" thickBot="1" x14ac:dyDescent="0.35">
      <c r="A120" s="126" t="s">
        <v>140</v>
      </c>
      <c r="B120" s="10" t="s">
        <v>68</v>
      </c>
      <c r="C120" s="50"/>
      <c r="D120" s="10" t="s">
        <v>31</v>
      </c>
      <c r="E120" s="51"/>
      <c r="F120" s="61"/>
      <c r="G120" s="67">
        <v>1</v>
      </c>
      <c r="H120" s="67">
        <v>1</v>
      </c>
      <c r="I120" s="67">
        <f>R120/Q120</f>
        <v>0.67612293144208035</v>
      </c>
      <c r="J120" s="67">
        <f>I120</f>
        <v>0.67612293144208035</v>
      </c>
      <c r="K120" s="67">
        <f>G120-I120</f>
        <v>0.32387706855791965</v>
      </c>
      <c r="L120" s="10" t="s">
        <v>31</v>
      </c>
      <c r="M120" s="50"/>
      <c r="N120" s="50"/>
      <c r="O120" s="62">
        <v>423000</v>
      </c>
      <c r="P120" s="66" t="s">
        <v>31</v>
      </c>
      <c r="Q120" s="62">
        <f>O120</f>
        <v>423000</v>
      </c>
      <c r="R120" s="62">
        <v>286000</v>
      </c>
    </row>
    <row r="121" spans="1:18" ht="19.5" thickBot="1" x14ac:dyDescent="0.35">
      <c r="A121" s="128"/>
      <c r="B121" s="10" t="s">
        <v>69</v>
      </c>
      <c r="C121" s="50"/>
      <c r="D121" s="6" t="s">
        <v>144</v>
      </c>
      <c r="E121" s="51"/>
      <c r="F121" s="61"/>
      <c r="G121" s="6"/>
      <c r="H121" s="6"/>
      <c r="I121" s="6"/>
      <c r="J121" s="6"/>
      <c r="K121" s="6"/>
      <c r="L121" s="6"/>
      <c r="M121" s="65">
        <v>46381</v>
      </c>
      <c r="N121" s="65">
        <v>46381</v>
      </c>
      <c r="O121" s="50"/>
      <c r="P121" s="6"/>
      <c r="Q121" s="50"/>
      <c r="R121" s="50"/>
    </row>
    <row r="122" spans="1:18" ht="19.5" thickBot="1" x14ac:dyDescent="0.35">
      <c r="A122" s="126" t="s">
        <v>139</v>
      </c>
      <c r="B122" s="10" t="s">
        <v>68</v>
      </c>
      <c r="C122" s="50"/>
      <c r="D122" s="10" t="s">
        <v>31</v>
      </c>
      <c r="E122" s="51"/>
      <c r="F122" s="61"/>
      <c r="G122" s="67">
        <v>1</v>
      </c>
      <c r="H122" s="67">
        <v>1</v>
      </c>
      <c r="I122" s="67">
        <f>R122/Q122</f>
        <v>0.4502529510961214</v>
      </c>
      <c r="J122" s="67">
        <f>I122</f>
        <v>0.4502529510961214</v>
      </c>
      <c r="K122" s="67">
        <f>G122-I122</f>
        <v>0.5497470489038786</v>
      </c>
      <c r="L122" s="10" t="s">
        <v>31</v>
      </c>
      <c r="M122" s="6"/>
      <c r="N122" s="6"/>
      <c r="O122" s="62">
        <v>593000</v>
      </c>
      <c r="P122" s="66" t="s">
        <v>31</v>
      </c>
      <c r="Q122" s="62">
        <f>O122</f>
        <v>593000</v>
      </c>
      <c r="R122" s="62">
        <v>267000</v>
      </c>
    </row>
    <row r="123" spans="1:18" ht="19.5" thickBot="1" x14ac:dyDescent="0.35">
      <c r="A123" s="128"/>
      <c r="B123" s="10" t="s">
        <v>69</v>
      </c>
      <c r="C123" s="50"/>
      <c r="D123" s="6" t="s">
        <v>144</v>
      </c>
      <c r="E123" s="51"/>
      <c r="F123" s="51"/>
      <c r="G123" s="50"/>
      <c r="H123" s="50"/>
      <c r="I123" s="50"/>
      <c r="J123" s="50"/>
      <c r="K123" s="50"/>
      <c r="L123" s="50"/>
      <c r="M123" s="65">
        <v>46381</v>
      </c>
      <c r="N123" s="65">
        <v>46381</v>
      </c>
      <c r="O123" s="50"/>
      <c r="P123" s="6"/>
      <c r="Q123" s="50"/>
      <c r="R123" s="50"/>
    </row>
    <row r="124" spans="1:18" ht="19.5" thickBot="1" x14ac:dyDescent="0.35">
      <c r="A124" s="126" t="s">
        <v>141</v>
      </c>
      <c r="B124" s="10" t="s">
        <v>68</v>
      </c>
      <c r="C124" s="50"/>
      <c r="D124" s="10" t="s">
        <v>31</v>
      </c>
      <c r="E124" s="51"/>
      <c r="F124" s="61"/>
      <c r="G124" s="67">
        <v>1</v>
      </c>
      <c r="H124" s="67">
        <v>1</v>
      </c>
      <c r="I124" s="67">
        <f>R124/Q124</f>
        <v>0.65984251968503937</v>
      </c>
      <c r="J124" s="67">
        <f>I124</f>
        <v>0.65984251968503937</v>
      </c>
      <c r="K124" s="67">
        <f>G124-I124</f>
        <v>0.34015748031496063</v>
      </c>
      <c r="L124" s="10" t="s">
        <v>31</v>
      </c>
      <c r="M124" s="6"/>
      <c r="N124" s="6"/>
      <c r="O124" s="62">
        <v>635000</v>
      </c>
      <c r="P124" s="66" t="s">
        <v>31</v>
      </c>
      <c r="Q124" s="62">
        <f>O124</f>
        <v>635000</v>
      </c>
      <c r="R124" s="62">
        <v>419000</v>
      </c>
    </row>
    <row r="125" spans="1:18" ht="19.5" thickBot="1" x14ac:dyDescent="0.35">
      <c r="A125" s="128"/>
      <c r="B125" s="10" t="s">
        <v>69</v>
      </c>
      <c r="C125" s="50"/>
      <c r="D125" s="6" t="s">
        <v>144</v>
      </c>
      <c r="E125" s="51"/>
      <c r="F125" s="51"/>
      <c r="G125" s="50"/>
      <c r="H125" s="50"/>
      <c r="I125" s="50"/>
      <c r="J125" s="50"/>
      <c r="K125" s="50"/>
      <c r="L125" s="50"/>
      <c r="M125" s="65">
        <v>46381</v>
      </c>
      <c r="N125" s="65">
        <v>46381</v>
      </c>
      <c r="O125" s="50"/>
      <c r="P125" s="6"/>
      <c r="Q125" s="50"/>
      <c r="R125" s="50"/>
    </row>
    <row r="126" spans="1:18" ht="19.5" thickBot="1" x14ac:dyDescent="0.35">
      <c r="A126" s="126" t="s">
        <v>142</v>
      </c>
      <c r="B126" s="10" t="s">
        <v>68</v>
      </c>
      <c r="C126" s="50"/>
      <c r="D126" s="10" t="s">
        <v>31</v>
      </c>
      <c r="E126" s="51"/>
      <c r="F126" s="61"/>
      <c r="G126" s="67">
        <v>1</v>
      </c>
      <c r="H126" s="67">
        <v>1</v>
      </c>
      <c r="I126" s="67">
        <f>R126/Q126</f>
        <v>0.59799999999999998</v>
      </c>
      <c r="J126" s="67">
        <f>I126</f>
        <v>0.59799999999999998</v>
      </c>
      <c r="K126" s="67">
        <f>G126-I126</f>
        <v>0.40200000000000002</v>
      </c>
      <c r="L126" s="10" t="s">
        <v>31</v>
      </c>
      <c r="M126" s="6"/>
      <c r="N126" s="6"/>
      <c r="O126" s="62">
        <v>1550000</v>
      </c>
      <c r="P126" s="66" t="s">
        <v>31</v>
      </c>
      <c r="Q126" s="62">
        <f>O126</f>
        <v>1550000</v>
      </c>
      <c r="R126" s="62">
        <v>926900</v>
      </c>
    </row>
    <row r="127" spans="1:18" ht="19.5" thickBot="1" x14ac:dyDescent="0.35">
      <c r="A127" s="128"/>
      <c r="B127" s="10" t="s">
        <v>69</v>
      </c>
      <c r="C127" s="50"/>
      <c r="D127" s="6" t="s">
        <v>144</v>
      </c>
      <c r="E127" s="51"/>
      <c r="F127" s="51"/>
      <c r="G127" s="50"/>
      <c r="H127" s="50"/>
      <c r="I127" s="50"/>
      <c r="J127" s="50"/>
      <c r="K127" s="50"/>
      <c r="L127" s="50"/>
      <c r="M127" s="65">
        <v>46381</v>
      </c>
      <c r="N127" s="65">
        <v>46381</v>
      </c>
      <c r="O127" s="50"/>
      <c r="P127" s="6"/>
      <c r="Q127" s="50"/>
      <c r="R127" s="50"/>
    </row>
    <row r="128" spans="1:18" ht="19.5" thickBot="1" x14ac:dyDescent="0.35">
      <c r="A128" s="126" t="s">
        <v>143</v>
      </c>
      <c r="B128" s="10" t="s">
        <v>68</v>
      </c>
      <c r="C128" s="50"/>
      <c r="D128" s="10" t="s">
        <v>31</v>
      </c>
      <c r="E128" s="51"/>
      <c r="F128" s="51"/>
      <c r="G128" s="67">
        <v>1</v>
      </c>
      <c r="H128" s="67">
        <v>1</v>
      </c>
      <c r="I128" s="67">
        <f>R128/Q128</f>
        <v>1</v>
      </c>
      <c r="J128" s="67">
        <f>I128</f>
        <v>1</v>
      </c>
      <c r="K128" s="67">
        <f>G128-I128</f>
        <v>0</v>
      </c>
      <c r="L128" s="10" t="s">
        <v>31</v>
      </c>
      <c r="M128" s="50"/>
      <c r="N128" s="50"/>
      <c r="O128" s="62">
        <v>359900</v>
      </c>
      <c r="P128" s="66" t="s">
        <v>31</v>
      </c>
      <c r="Q128" s="62">
        <f>O128</f>
        <v>359900</v>
      </c>
      <c r="R128" s="62">
        <v>359900</v>
      </c>
    </row>
    <row r="129" spans="1:19" ht="19.5" thickBot="1" x14ac:dyDescent="0.35">
      <c r="A129" s="128"/>
      <c r="B129" s="10" t="s">
        <v>69</v>
      </c>
      <c r="C129" s="50"/>
      <c r="D129" s="6" t="s">
        <v>144</v>
      </c>
      <c r="E129" s="51"/>
      <c r="F129" s="51"/>
      <c r="G129" s="50"/>
      <c r="H129" s="50"/>
      <c r="I129" s="50"/>
      <c r="J129" s="50"/>
      <c r="K129" s="50"/>
      <c r="L129" s="50"/>
      <c r="M129" s="65">
        <v>46381</v>
      </c>
      <c r="N129" s="65">
        <v>46381</v>
      </c>
      <c r="O129" s="50"/>
      <c r="P129" s="6"/>
      <c r="Q129" s="50"/>
      <c r="R129" s="50"/>
    </row>
    <row r="130" spans="1:19" s="42" customFormat="1" ht="96.6" customHeight="1" thickBot="1" x14ac:dyDescent="0.35">
      <c r="A130" s="140" t="s">
        <v>276</v>
      </c>
      <c r="B130" s="141"/>
      <c r="C130" s="36"/>
      <c r="D130" s="37" t="s">
        <v>120</v>
      </c>
      <c r="E130" s="38" t="s">
        <v>122</v>
      </c>
      <c r="F130" s="38">
        <v>744</v>
      </c>
      <c r="G130" s="44">
        <v>1</v>
      </c>
      <c r="H130" s="44">
        <v>1</v>
      </c>
      <c r="I130" s="44">
        <f>R130/Q130</f>
        <v>1</v>
      </c>
      <c r="J130" s="44">
        <f>I130</f>
        <v>1</v>
      </c>
      <c r="K130" s="44">
        <f>H130-J130</f>
        <v>0</v>
      </c>
      <c r="L130" s="40" t="s">
        <v>31</v>
      </c>
      <c r="M130" s="40" t="s">
        <v>31</v>
      </c>
      <c r="N130" s="40" t="s">
        <v>31</v>
      </c>
      <c r="O130" s="116">
        <f>O131+O134+O143+O146+O155+O158+O161+O137+O140+O149+O152</f>
        <v>475827</v>
      </c>
      <c r="P130" s="40" t="s">
        <v>31</v>
      </c>
      <c r="Q130" s="41">
        <f>Q131+Q134+Q143+Q146+Q155+Q158+Q161+Q137+Q140+Q149+Q152</f>
        <v>475827</v>
      </c>
      <c r="R130" s="41">
        <f>R131+R134+R143+R146+R155+R158+R161+R137+R140+R149+R152</f>
        <v>475827</v>
      </c>
      <c r="S130" s="43"/>
    </row>
    <row r="131" spans="1:19" ht="19.5" thickBot="1" x14ac:dyDescent="0.35">
      <c r="A131" s="126" t="s">
        <v>134</v>
      </c>
      <c r="B131" s="10" t="s">
        <v>68</v>
      </c>
      <c r="C131" s="6"/>
      <c r="D131" s="10" t="s">
        <v>31</v>
      </c>
      <c r="E131" s="61"/>
      <c r="F131" s="61"/>
      <c r="G131" s="67">
        <v>1</v>
      </c>
      <c r="H131" s="67">
        <v>1</v>
      </c>
      <c r="I131" s="67">
        <f>R131/Q131</f>
        <v>1</v>
      </c>
      <c r="J131" s="67">
        <f>I131</f>
        <v>1</v>
      </c>
      <c r="K131" s="67">
        <f>H131-J131</f>
        <v>0</v>
      </c>
      <c r="L131" s="10" t="s">
        <v>31</v>
      </c>
      <c r="M131" s="50"/>
      <c r="N131" s="50"/>
      <c r="O131" s="62">
        <v>50000</v>
      </c>
      <c r="P131" s="66" t="s">
        <v>31</v>
      </c>
      <c r="Q131" s="62">
        <f>O131</f>
        <v>50000</v>
      </c>
      <c r="R131" s="62">
        <v>50000</v>
      </c>
    </row>
    <row r="132" spans="1:19" ht="19.5" thickBot="1" x14ac:dyDescent="0.35">
      <c r="A132" s="127"/>
      <c r="B132" s="10" t="s">
        <v>69</v>
      </c>
      <c r="C132" s="6"/>
      <c r="D132" s="6" t="s">
        <v>145</v>
      </c>
      <c r="E132" s="61"/>
      <c r="F132" s="61"/>
      <c r="G132" s="10" t="s">
        <v>31</v>
      </c>
      <c r="H132" s="6"/>
      <c r="I132" s="10" t="s">
        <v>31</v>
      </c>
      <c r="J132" s="6"/>
      <c r="K132" s="6"/>
      <c r="L132" s="10" t="s">
        <v>31</v>
      </c>
      <c r="M132" s="68">
        <v>46055</v>
      </c>
      <c r="N132" s="65">
        <f>M132</f>
        <v>46055</v>
      </c>
      <c r="O132" s="10" t="s">
        <v>31</v>
      </c>
      <c r="P132" s="10" t="s">
        <v>31</v>
      </c>
      <c r="Q132" s="10" t="s">
        <v>31</v>
      </c>
      <c r="R132" s="10" t="s">
        <v>31</v>
      </c>
    </row>
    <row r="133" spans="1:19" ht="17.45" customHeight="1" thickBot="1" x14ac:dyDescent="0.35">
      <c r="A133" s="128"/>
      <c r="B133" s="10" t="s">
        <v>69</v>
      </c>
      <c r="C133" s="6"/>
      <c r="D133" s="6" t="s">
        <v>271</v>
      </c>
      <c r="E133" s="61"/>
      <c r="F133" s="61"/>
      <c r="G133" s="6"/>
      <c r="H133" s="6"/>
      <c r="I133" s="6"/>
      <c r="J133" s="6"/>
      <c r="K133" s="6"/>
      <c r="L133" s="6"/>
      <c r="M133" s="65">
        <v>46381</v>
      </c>
      <c r="N133" s="65">
        <f>M133</f>
        <v>46381</v>
      </c>
      <c r="O133" s="6"/>
      <c r="P133" s="6"/>
      <c r="Q133" s="6"/>
      <c r="R133" s="6"/>
    </row>
    <row r="134" spans="1:19" ht="19.5" thickBot="1" x14ac:dyDescent="0.35">
      <c r="A134" s="126" t="s">
        <v>139</v>
      </c>
      <c r="B134" s="10" t="s">
        <v>68</v>
      </c>
      <c r="C134" s="6"/>
      <c r="D134" s="10" t="s">
        <v>31</v>
      </c>
      <c r="E134" s="61"/>
      <c r="F134" s="61"/>
      <c r="G134" s="67">
        <v>1</v>
      </c>
      <c r="H134" s="67">
        <v>1</v>
      </c>
      <c r="I134" s="67">
        <f>R134/Q134</f>
        <v>1</v>
      </c>
      <c r="J134" s="67">
        <f>I134</f>
        <v>1</v>
      </c>
      <c r="K134" s="67">
        <f>H134-J134</f>
        <v>0</v>
      </c>
      <c r="L134" s="10" t="s">
        <v>31</v>
      </c>
      <c r="M134" s="6"/>
      <c r="N134" s="50"/>
      <c r="O134" s="62">
        <v>10000</v>
      </c>
      <c r="P134" s="66" t="s">
        <v>31</v>
      </c>
      <c r="Q134" s="62">
        <f>O134</f>
        <v>10000</v>
      </c>
      <c r="R134" s="62">
        <v>10000</v>
      </c>
    </row>
    <row r="135" spans="1:19" ht="19.5" thickBot="1" x14ac:dyDescent="0.35">
      <c r="A135" s="127"/>
      <c r="B135" s="10" t="s">
        <v>69</v>
      </c>
      <c r="C135" s="6"/>
      <c r="D135" s="6" t="s">
        <v>145</v>
      </c>
      <c r="E135" s="61"/>
      <c r="F135" s="61"/>
      <c r="G135" s="10" t="s">
        <v>31</v>
      </c>
      <c r="H135" s="6"/>
      <c r="I135" s="10" t="s">
        <v>31</v>
      </c>
      <c r="J135" s="6"/>
      <c r="K135" s="6"/>
      <c r="L135" s="10" t="s">
        <v>31</v>
      </c>
      <c r="M135" s="68">
        <v>46055</v>
      </c>
      <c r="N135" s="65">
        <f>M135</f>
        <v>46055</v>
      </c>
      <c r="O135" s="10" t="s">
        <v>31</v>
      </c>
      <c r="P135" s="10" t="s">
        <v>31</v>
      </c>
      <c r="Q135" s="10" t="s">
        <v>31</v>
      </c>
      <c r="R135" s="10" t="s">
        <v>31</v>
      </c>
    </row>
    <row r="136" spans="1:19" ht="19.5" thickBot="1" x14ac:dyDescent="0.35">
      <c r="A136" s="128"/>
      <c r="B136" s="10" t="s">
        <v>69</v>
      </c>
      <c r="C136" s="6"/>
      <c r="D136" s="6" t="s">
        <v>271</v>
      </c>
      <c r="E136" s="61"/>
      <c r="F136" s="61"/>
      <c r="G136" s="6"/>
      <c r="H136" s="6"/>
      <c r="I136" s="6"/>
      <c r="J136" s="6"/>
      <c r="K136" s="6"/>
      <c r="L136" s="6"/>
      <c r="M136" s="65">
        <v>46381</v>
      </c>
      <c r="N136" s="65">
        <f>M136</f>
        <v>46381</v>
      </c>
      <c r="O136" s="6"/>
      <c r="P136" s="6"/>
      <c r="Q136" s="6"/>
      <c r="R136" s="6"/>
    </row>
    <row r="137" spans="1:19" ht="19.5" thickBot="1" x14ac:dyDescent="0.35">
      <c r="A137" s="126" t="s">
        <v>129</v>
      </c>
      <c r="B137" s="10" t="s">
        <v>68</v>
      </c>
      <c r="C137" s="6"/>
      <c r="D137" s="10" t="s">
        <v>31</v>
      </c>
      <c r="E137" s="61"/>
      <c r="F137" s="61"/>
      <c r="G137" s="67">
        <v>1</v>
      </c>
      <c r="H137" s="67">
        <v>1</v>
      </c>
      <c r="I137" s="67">
        <f>R137/Q137</f>
        <v>1</v>
      </c>
      <c r="J137" s="67">
        <f>I137</f>
        <v>1</v>
      </c>
      <c r="K137" s="67">
        <f>H137-J137</f>
        <v>0</v>
      </c>
      <c r="L137" s="10" t="s">
        <v>31</v>
      </c>
      <c r="M137" s="6"/>
      <c r="N137" s="50"/>
      <c r="O137" s="62">
        <v>11020</v>
      </c>
      <c r="P137" s="66" t="s">
        <v>31</v>
      </c>
      <c r="Q137" s="62">
        <f>O137</f>
        <v>11020</v>
      </c>
      <c r="R137" s="62">
        <v>11020</v>
      </c>
    </row>
    <row r="138" spans="1:19" ht="19.5" thickBot="1" x14ac:dyDescent="0.35">
      <c r="A138" s="127"/>
      <c r="B138" s="10" t="s">
        <v>69</v>
      </c>
      <c r="C138" s="6"/>
      <c r="D138" s="6" t="s">
        <v>145</v>
      </c>
      <c r="E138" s="61"/>
      <c r="F138" s="61"/>
      <c r="G138" s="10" t="s">
        <v>31</v>
      </c>
      <c r="H138" s="6"/>
      <c r="I138" s="10" t="s">
        <v>31</v>
      </c>
      <c r="J138" s="6"/>
      <c r="K138" s="6"/>
      <c r="L138" s="10" t="s">
        <v>31</v>
      </c>
      <c r="M138" s="68">
        <v>46157</v>
      </c>
      <c r="N138" s="68">
        <v>46157</v>
      </c>
      <c r="O138" s="10" t="s">
        <v>31</v>
      </c>
      <c r="P138" s="10" t="s">
        <v>31</v>
      </c>
      <c r="Q138" s="10" t="s">
        <v>31</v>
      </c>
      <c r="R138" s="10" t="s">
        <v>31</v>
      </c>
    </row>
    <row r="139" spans="1:19" ht="19.5" thickBot="1" x14ac:dyDescent="0.35">
      <c r="A139" s="128"/>
      <c r="B139" s="10" t="s">
        <v>69</v>
      </c>
      <c r="C139" s="6"/>
      <c r="D139" s="6" t="s">
        <v>271</v>
      </c>
      <c r="E139" s="61"/>
      <c r="F139" s="61"/>
      <c r="G139" s="6"/>
      <c r="H139" s="6"/>
      <c r="I139" s="6"/>
      <c r="J139" s="6"/>
      <c r="K139" s="6"/>
      <c r="L139" s="6"/>
      <c r="M139" s="68">
        <v>46172</v>
      </c>
      <c r="N139" s="68">
        <v>46169</v>
      </c>
      <c r="O139" s="6"/>
      <c r="P139" s="6"/>
      <c r="Q139" s="6"/>
      <c r="R139" s="6"/>
    </row>
    <row r="140" spans="1:19" ht="19.5" thickBot="1" x14ac:dyDescent="0.35">
      <c r="A140" s="126" t="s">
        <v>150</v>
      </c>
      <c r="B140" s="10" t="s">
        <v>68</v>
      </c>
      <c r="C140" s="6"/>
      <c r="D140" s="10" t="s">
        <v>31</v>
      </c>
      <c r="E140" s="61"/>
      <c r="F140" s="61"/>
      <c r="G140" s="67">
        <v>1</v>
      </c>
      <c r="H140" s="67">
        <v>1</v>
      </c>
      <c r="I140" s="67">
        <f>R140/Q140</f>
        <v>1</v>
      </c>
      <c r="J140" s="67">
        <f>I140</f>
        <v>1</v>
      </c>
      <c r="K140" s="67">
        <f>H140-J140</f>
        <v>0</v>
      </c>
      <c r="L140" s="10" t="s">
        <v>31</v>
      </c>
      <c r="M140" s="68"/>
      <c r="N140" s="50"/>
      <c r="O140" s="62">
        <v>2286</v>
      </c>
      <c r="P140" s="66" t="s">
        <v>31</v>
      </c>
      <c r="Q140" s="62">
        <f>O140</f>
        <v>2286</v>
      </c>
      <c r="R140" s="62">
        <v>2286</v>
      </c>
    </row>
    <row r="141" spans="1:19" ht="19.5" thickBot="1" x14ac:dyDescent="0.35">
      <c r="A141" s="127"/>
      <c r="B141" s="10" t="s">
        <v>69</v>
      </c>
      <c r="C141" s="6"/>
      <c r="D141" s="6" t="s">
        <v>145</v>
      </c>
      <c r="E141" s="61"/>
      <c r="F141" s="61"/>
      <c r="G141" s="10" t="s">
        <v>31</v>
      </c>
      <c r="H141" s="6"/>
      <c r="I141" s="10" t="s">
        <v>31</v>
      </c>
      <c r="J141" s="6"/>
      <c r="K141" s="6"/>
      <c r="L141" s="10" t="s">
        <v>31</v>
      </c>
      <c r="M141" s="68">
        <v>46077</v>
      </c>
      <c r="N141" s="68">
        <f>M141</f>
        <v>46077</v>
      </c>
      <c r="O141" s="10" t="s">
        <v>31</v>
      </c>
      <c r="P141" s="10" t="s">
        <v>31</v>
      </c>
      <c r="Q141" s="10" t="s">
        <v>31</v>
      </c>
      <c r="R141" s="10" t="s">
        <v>31</v>
      </c>
    </row>
    <row r="142" spans="1:19" ht="19.5" thickBot="1" x14ac:dyDescent="0.35">
      <c r="A142" s="128"/>
      <c r="B142" s="10" t="s">
        <v>69</v>
      </c>
      <c r="C142" s="6"/>
      <c r="D142" s="6" t="s">
        <v>271</v>
      </c>
      <c r="E142" s="61"/>
      <c r="F142" s="61"/>
      <c r="G142" s="6"/>
      <c r="H142" s="6"/>
      <c r="I142" s="6"/>
      <c r="J142" s="6"/>
      <c r="K142" s="6"/>
      <c r="L142" s="6"/>
      <c r="M142" s="68">
        <v>46174</v>
      </c>
      <c r="N142" s="65">
        <f>M142</f>
        <v>46174</v>
      </c>
      <c r="O142" s="6"/>
      <c r="P142" s="6"/>
      <c r="Q142" s="6"/>
      <c r="R142" s="6"/>
    </row>
    <row r="143" spans="1:19" ht="19.5" thickBot="1" x14ac:dyDescent="0.35">
      <c r="A143" s="126" t="s">
        <v>151</v>
      </c>
      <c r="B143" s="10" t="s">
        <v>68</v>
      </c>
      <c r="C143" s="6"/>
      <c r="D143" s="10" t="s">
        <v>31</v>
      </c>
      <c r="E143" s="61"/>
      <c r="F143" s="61"/>
      <c r="G143" s="67">
        <v>1</v>
      </c>
      <c r="H143" s="67">
        <v>1</v>
      </c>
      <c r="I143" s="67">
        <f>R143/Q143</f>
        <v>1</v>
      </c>
      <c r="J143" s="67">
        <f>I143</f>
        <v>1</v>
      </c>
      <c r="K143" s="67">
        <f>H143-J143</f>
        <v>0</v>
      </c>
      <c r="L143" s="10" t="s">
        <v>31</v>
      </c>
      <c r="M143" s="68"/>
      <c r="N143" s="50"/>
      <c r="O143" s="62">
        <v>22215</v>
      </c>
      <c r="P143" s="66" t="s">
        <v>31</v>
      </c>
      <c r="Q143" s="62">
        <f>O143</f>
        <v>22215</v>
      </c>
      <c r="R143" s="62">
        <v>22215</v>
      </c>
    </row>
    <row r="144" spans="1:19" ht="19.5" thickBot="1" x14ac:dyDescent="0.35">
      <c r="A144" s="127"/>
      <c r="B144" s="10" t="s">
        <v>69</v>
      </c>
      <c r="C144" s="6"/>
      <c r="D144" s="6" t="s">
        <v>145</v>
      </c>
      <c r="E144" s="61"/>
      <c r="F144" s="61"/>
      <c r="G144" s="10" t="s">
        <v>31</v>
      </c>
      <c r="H144" s="6"/>
      <c r="I144" s="10" t="s">
        <v>31</v>
      </c>
      <c r="J144" s="6"/>
      <c r="K144" s="6"/>
      <c r="L144" s="10" t="s">
        <v>31</v>
      </c>
      <c r="M144" s="68">
        <v>46077</v>
      </c>
      <c r="N144" s="68">
        <f>M144</f>
        <v>46077</v>
      </c>
      <c r="O144" s="10" t="s">
        <v>31</v>
      </c>
      <c r="P144" s="10" t="s">
        <v>31</v>
      </c>
      <c r="Q144" s="10" t="s">
        <v>31</v>
      </c>
      <c r="R144" s="10" t="s">
        <v>31</v>
      </c>
    </row>
    <row r="145" spans="1:18" ht="19.5" thickBot="1" x14ac:dyDescent="0.35">
      <c r="A145" s="128"/>
      <c r="B145" s="10" t="s">
        <v>69</v>
      </c>
      <c r="C145" s="6"/>
      <c r="D145" s="6" t="s">
        <v>271</v>
      </c>
      <c r="E145" s="61"/>
      <c r="F145" s="61"/>
      <c r="G145" s="6"/>
      <c r="H145" s="6"/>
      <c r="I145" s="6"/>
      <c r="J145" s="6"/>
      <c r="K145" s="6"/>
      <c r="L145" s="6"/>
      <c r="M145" s="68">
        <v>46174</v>
      </c>
      <c r="N145" s="65">
        <f>M145</f>
        <v>46174</v>
      </c>
      <c r="O145" s="6"/>
      <c r="P145" s="6"/>
      <c r="Q145" s="6"/>
      <c r="R145" s="6"/>
    </row>
    <row r="146" spans="1:18" ht="19.5" thickBot="1" x14ac:dyDescent="0.35">
      <c r="A146" s="126" t="s">
        <v>152</v>
      </c>
      <c r="B146" s="10" t="s">
        <v>68</v>
      </c>
      <c r="C146" s="6"/>
      <c r="D146" s="10" t="s">
        <v>31</v>
      </c>
      <c r="E146" s="61"/>
      <c r="F146" s="61"/>
      <c r="G146" s="67">
        <v>1</v>
      </c>
      <c r="H146" s="67">
        <v>1</v>
      </c>
      <c r="I146" s="67">
        <f>R146/Q146</f>
        <v>1</v>
      </c>
      <c r="J146" s="67">
        <f>I146</f>
        <v>1</v>
      </c>
      <c r="K146" s="67">
        <f>H146-J146</f>
        <v>0</v>
      </c>
      <c r="L146" s="10" t="s">
        <v>31</v>
      </c>
      <c r="M146" s="68"/>
      <c r="N146" s="50"/>
      <c r="O146" s="62">
        <v>9303</v>
      </c>
      <c r="P146" s="66" t="s">
        <v>31</v>
      </c>
      <c r="Q146" s="62">
        <f>O146</f>
        <v>9303</v>
      </c>
      <c r="R146" s="62">
        <v>9303</v>
      </c>
    </row>
    <row r="147" spans="1:18" ht="19.5" thickBot="1" x14ac:dyDescent="0.35">
      <c r="A147" s="127"/>
      <c r="B147" s="10" t="s">
        <v>69</v>
      </c>
      <c r="C147" s="6"/>
      <c r="D147" s="6" t="s">
        <v>145</v>
      </c>
      <c r="E147" s="61"/>
      <c r="F147" s="61"/>
      <c r="G147" s="10" t="s">
        <v>31</v>
      </c>
      <c r="H147" s="6"/>
      <c r="I147" s="10" t="s">
        <v>31</v>
      </c>
      <c r="J147" s="6"/>
      <c r="K147" s="6"/>
      <c r="L147" s="10" t="s">
        <v>31</v>
      </c>
      <c r="M147" s="68">
        <v>46052</v>
      </c>
      <c r="N147" s="68">
        <f>M147</f>
        <v>46052</v>
      </c>
      <c r="O147" s="10" t="s">
        <v>31</v>
      </c>
      <c r="P147" s="10" t="s">
        <v>31</v>
      </c>
      <c r="Q147" s="10" t="s">
        <v>31</v>
      </c>
      <c r="R147" s="10" t="s">
        <v>31</v>
      </c>
    </row>
    <row r="148" spans="1:18" ht="19.5" thickBot="1" x14ac:dyDescent="0.35">
      <c r="A148" s="128"/>
      <c r="B148" s="10" t="s">
        <v>69</v>
      </c>
      <c r="C148" s="6"/>
      <c r="D148" s="6" t="s">
        <v>271</v>
      </c>
      <c r="E148" s="61"/>
      <c r="F148" s="61"/>
      <c r="G148" s="6"/>
      <c r="H148" s="6"/>
      <c r="I148" s="6"/>
      <c r="J148" s="6"/>
      <c r="K148" s="6"/>
      <c r="L148" s="6"/>
      <c r="M148" s="68">
        <v>46174</v>
      </c>
      <c r="N148" s="65">
        <f>M148</f>
        <v>46174</v>
      </c>
      <c r="O148" s="6"/>
      <c r="P148" s="6"/>
      <c r="Q148" s="6"/>
      <c r="R148" s="6"/>
    </row>
    <row r="149" spans="1:18" ht="19.5" thickBot="1" x14ac:dyDescent="0.35">
      <c r="A149" s="126" t="s">
        <v>153</v>
      </c>
      <c r="B149" s="10" t="s">
        <v>68</v>
      </c>
      <c r="C149" s="6"/>
      <c r="D149" s="10" t="s">
        <v>31</v>
      </c>
      <c r="E149" s="61"/>
      <c r="F149" s="61"/>
      <c r="G149" s="67">
        <v>1</v>
      </c>
      <c r="H149" s="67">
        <v>1</v>
      </c>
      <c r="I149" s="67">
        <f>R149/Q149</f>
        <v>1</v>
      </c>
      <c r="J149" s="67">
        <f>I149</f>
        <v>1</v>
      </c>
      <c r="K149" s="67">
        <f>H149-J149</f>
        <v>0</v>
      </c>
      <c r="L149" s="10" t="s">
        <v>31</v>
      </c>
      <c r="M149" s="68"/>
      <c r="N149" s="50"/>
      <c r="O149" s="62">
        <v>1250</v>
      </c>
      <c r="P149" s="66" t="s">
        <v>31</v>
      </c>
      <c r="Q149" s="62">
        <f>O149</f>
        <v>1250</v>
      </c>
      <c r="R149" s="62">
        <v>1250</v>
      </c>
    </row>
    <row r="150" spans="1:18" ht="19.5" thickBot="1" x14ac:dyDescent="0.35">
      <c r="A150" s="127"/>
      <c r="B150" s="10" t="s">
        <v>69</v>
      </c>
      <c r="C150" s="6"/>
      <c r="D150" s="6" t="s">
        <v>145</v>
      </c>
      <c r="E150" s="61"/>
      <c r="F150" s="61"/>
      <c r="G150" s="10" t="s">
        <v>31</v>
      </c>
      <c r="H150" s="6"/>
      <c r="I150" s="10" t="s">
        <v>31</v>
      </c>
      <c r="J150" s="6"/>
      <c r="K150" s="6"/>
      <c r="L150" s="10" t="s">
        <v>31</v>
      </c>
      <c r="M150" s="68">
        <v>46162</v>
      </c>
      <c r="N150" s="68">
        <f>M150</f>
        <v>46162</v>
      </c>
      <c r="O150" s="10" t="s">
        <v>31</v>
      </c>
      <c r="P150" s="10" t="s">
        <v>31</v>
      </c>
      <c r="Q150" s="10" t="s">
        <v>31</v>
      </c>
      <c r="R150" s="10" t="s">
        <v>31</v>
      </c>
    </row>
    <row r="151" spans="1:18" ht="19.5" thickBot="1" x14ac:dyDescent="0.35">
      <c r="A151" s="128"/>
      <c r="B151" s="10" t="s">
        <v>69</v>
      </c>
      <c r="C151" s="6"/>
      <c r="D151" s="6" t="s">
        <v>271</v>
      </c>
      <c r="E151" s="61"/>
      <c r="F151" s="61"/>
      <c r="G151" s="6"/>
      <c r="H151" s="6"/>
      <c r="I151" s="6"/>
      <c r="J151" s="6"/>
      <c r="K151" s="6"/>
      <c r="L151" s="6"/>
      <c r="M151" s="68">
        <v>46174</v>
      </c>
      <c r="N151" s="65">
        <f>M151</f>
        <v>46174</v>
      </c>
      <c r="O151" s="6"/>
      <c r="P151" s="6"/>
      <c r="Q151" s="6"/>
      <c r="R151" s="6"/>
    </row>
    <row r="152" spans="1:18" ht="19.5" thickBot="1" x14ac:dyDescent="0.35">
      <c r="A152" s="126" t="s">
        <v>154</v>
      </c>
      <c r="B152" s="10" t="s">
        <v>68</v>
      </c>
      <c r="C152" s="6"/>
      <c r="D152" s="10" t="s">
        <v>31</v>
      </c>
      <c r="E152" s="61"/>
      <c r="F152" s="61"/>
      <c r="G152" s="67">
        <v>1</v>
      </c>
      <c r="H152" s="67">
        <v>1</v>
      </c>
      <c r="I152" s="67">
        <f>R152/Q152</f>
        <v>1</v>
      </c>
      <c r="J152" s="67">
        <f>I152</f>
        <v>1</v>
      </c>
      <c r="K152" s="67">
        <f>H152-J152</f>
        <v>0</v>
      </c>
      <c r="L152" s="10" t="s">
        <v>31</v>
      </c>
      <c r="M152" s="68"/>
      <c r="N152" s="50"/>
      <c r="O152" s="62">
        <v>1090</v>
      </c>
      <c r="P152" s="66" t="s">
        <v>31</v>
      </c>
      <c r="Q152" s="62">
        <f>O152</f>
        <v>1090</v>
      </c>
      <c r="R152" s="62">
        <v>1090</v>
      </c>
    </row>
    <row r="153" spans="1:18" ht="19.5" thickBot="1" x14ac:dyDescent="0.35">
      <c r="A153" s="127"/>
      <c r="B153" s="10" t="s">
        <v>69</v>
      </c>
      <c r="C153" s="6"/>
      <c r="D153" s="6" t="s">
        <v>145</v>
      </c>
      <c r="E153" s="61"/>
      <c r="F153" s="61"/>
      <c r="G153" s="10" t="s">
        <v>31</v>
      </c>
      <c r="H153" s="6"/>
      <c r="I153" s="10" t="s">
        <v>31</v>
      </c>
      <c r="J153" s="6"/>
      <c r="K153" s="6"/>
      <c r="L153" s="10" t="s">
        <v>31</v>
      </c>
      <c r="M153" s="68">
        <v>46162</v>
      </c>
      <c r="N153" s="68">
        <v>46162</v>
      </c>
      <c r="O153" s="10" t="s">
        <v>31</v>
      </c>
      <c r="P153" s="10" t="s">
        <v>31</v>
      </c>
      <c r="Q153" s="10" t="s">
        <v>31</v>
      </c>
      <c r="R153" s="10" t="s">
        <v>31</v>
      </c>
    </row>
    <row r="154" spans="1:18" ht="19.5" thickBot="1" x14ac:dyDescent="0.35">
      <c r="A154" s="128"/>
      <c r="B154" s="10" t="s">
        <v>69</v>
      </c>
      <c r="C154" s="6"/>
      <c r="D154" s="6" t="s">
        <v>271</v>
      </c>
      <c r="E154" s="61"/>
      <c r="F154" s="61"/>
      <c r="G154" s="6"/>
      <c r="H154" s="6"/>
      <c r="I154" s="6"/>
      <c r="J154" s="6"/>
      <c r="K154" s="6"/>
      <c r="L154" s="6"/>
      <c r="M154" s="68">
        <v>46174</v>
      </c>
      <c r="N154" s="68">
        <v>46174</v>
      </c>
      <c r="O154" s="6"/>
      <c r="P154" s="6"/>
      <c r="Q154" s="6"/>
      <c r="R154" s="6"/>
    </row>
    <row r="155" spans="1:18" ht="19.5" thickBot="1" x14ac:dyDescent="0.35">
      <c r="A155" s="126" t="s">
        <v>155</v>
      </c>
      <c r="B155" s="10" t="s">
        <v>68</v>
      </c>
      <c r="C155" s="6"/>
      <c r="D155" s="10" t="s">
        <v>31</v>
      </c>
      <c r="E155" s="61"/>
      <c r="F155" s="61"/>
      <c r="G155" s="67">
        <v>1</v>
      </c>
      <c r="H155" s="67">
        <v>1</v>
      </c>
      <c r="I155" s="67">
        <v>1</v>
      </c>
      <c r="J155" s="67">
        <f>I155</f>
        <v>1</v>
      </c>
      <c r="K155" s="67">
        <f>H155-J155</f>
        <v>0</v>
      </c>
      <c r="L155" s="10" t="s">
        <v>31</v>
      </c>
      <c r="M155" s="68"/>
      <c r="N155" s="50"/>
      <c r="O155" s="62">
        <v>116000</v>
      </c>
      <c r="P155" s="66" t="s">
        <v>31</v>
      </c>
      <c r="Q155" s="62">
        <f>O155</f>
        <v>116000</v>
      </c>
      <c r="R155" s="62">
        <v>116000</v>
      </c>
    </row>
    <row r="156" spans="1:18" ht="19.5" thickBot="1" x14ac:dyDescent="0.35">
      <c r="A156" s="127"/>
      <c r="B156" s="10" t="s">
        <v>69</v>
      </c>
      <c r="C156" s="6"/>
      <c r="D156" s="6" t="s">
        <v>145</v>
      </c>
      <c r="E156" s="61"/>
      <c r="F156" s="61"/>
      <c r="G156" s="10" t="s">
        <v>31</v>
      </c>
      <c r="H156" s="6"/>
      <c r="I156" s="10" t="s">
        <v>31</v>
      </c>
      <c r="J156" s="6"/>
      <c r="K156" s="6"/>
      <c r="L156" s="10" t="s">
        <v>31</v>
      </c>
      <c r="M156" s="68">
        <v>46079</v>
      </c>
      <c r="N156" s="68">
        <f>M156</f>
        <v>46079</v>
      </c>
      <c r="O156" s="10" t="s">
        <v>31</v>
      </c>
      <c r="P156" s="10" t="s">
        <v>31</v>
      </c>
      <c r="Q156" s="10" t="s">
        <v>31</v>
      </c>
      <c r="R156" s="10" t="s">
        <v>31</v>
      </c>
    </row>
    <row r="157" spans="1:18" ht="19.5" thickBot="1" x14ac:dyDescent="0.35">
      <c r="A157" s="128"/>
      <c r="B157" s="10" t="s">
        <v>69</v>
      </c>
      <c r="C157" s="6"/>
      <c r="D157" s="6" t="s">
        <v>271</v>
      </c>
      <c r="E157" s="61"/>
      <c r="F157" s="61"/>
      <c r="G157" s="6"/>
      <c r="H157" s="6"/>
      <c r="I157" s="6"/>
      <c r="J157" s="6"/>
      <c r="K157" s="6"/>
      <c r="L157" s="6"/>
      <c r="M157" s="68">
        <v>46174</v>
      </c>
      <c r="N157" s="65">
        <f>M157</f>
        <v>46174</v>
      </c>
      <c r="O157" s="6"/>
      <c r="P157" s="6"/>
      <c r="Q157" s="6"/>
      <c r="R157" s="6"/>
    </row>
    <row r="158" spans="1:18" ht="19.5" thickBot="1" x14ac:dyDescent="0.35">
      <c r="A158" s="126" t="s">
        <v>156</v>
      </c>
      <c r="B158" s="10" t="s">
        <v>68</v>
      </c>
      <c r="C158" s="6"/>
      <c r="D158" s="10" t="s">
        <v>31</v>
      </c>
      <c r="E158" s="61"/>
      <c r="F158" s="61"/>
      <c r="G158" s="67">
        <v>1</v>
      </c>
      <c r="H158" s="67">
        <v>1</v>
      </c>
      <c r="I158" s="67">
        <v>1</v>
      </c>
      <c r="J158" s="67">
        <f>I158</f>
        <v>1</v>
      </c>
      <c r="K158" s="67">
        <f>H158-J158</f>
        <v>0</v>
      </c>
      <c r="L158" s="10" t="s">
        <v>31</v>
      </c>
      <c r="M158" s="68"/>
      <c r="N158" s="50"/>
      <c r="O158" s="62">
        <v>221062</v>
      </c>
      <c r="P158" s="66" t="s">
        <v>31</v>
      </c>
      <c r="Q158" s="62">
        <f>O158</f>
        <v>221062</v>
      </c>
      <c r="R158" s="62">
        <v>221062</v>
      </c>
    </row>
    <row r="159" spans="1:18" ht="19.5" thickBot="1" x14ac:dyDescent="0.35">
      <c r="A159" s="127"/>
      <c r="B159" s="10" t="s">
        <v>69</v>
      </c>
      <c r="C159" s="6"/>
      <c r="D159" s="6" t="s">
        <v>145</v>
      </c>
      <c r="E159" s="61"/>
      <c r="F159" s="61"/>
      <c r="G159" s="10" t="s">
        <v>31</v>
      </c>
      <c r="H159" s="6"/>
      <c r="I159" s="10" t="s">
        <v>31</v>
      </c>
      <c r="J159" s="6"/>
      <c r="K159" s="6"/>
      <c r="L159" s="10" t="s">
        <v>31</v>
      </c>
      <c r="M159" s="68">
        <v>46062</v>
      </c>
      <c r="N159" s="68">
        <v>46055</v>
      </c>
      <c r="O159" s="10" t="s">
        <v>31</v>
      </c>
      <c r="P159" s="10" t="s">
        <v>31</v>
      </c>
      <c r="Q159" s="10" t="s">
        <v>31</v>
      </c>
      <c r="R159" s="10" t="s">
        <v>31</v>
      </c>
    </row>
    <row r="160" spans="1:18" ht="19.5" thickBot="1" x14ac:dyDescent="0.35">
      <c r="A160" s="128"/>
      <c r="B160" s="10" t="s">
        <v>69</v>
      </c>
      <c r="C160" s="6"/>
      <c r="D160" s="6" t="s">
        <v>271</v>
      </c>
      <c r="E160" s="61"/>
      <c r="F160" s="61"/>
      <c r="G160" s="6"/>
      <c r="H160" s="6"/>
      <c r="I160" s="6"/>
      <c r="J160" s="6"/>
      <c r="K160" s="6"/>
      <c r="L160" s="6"/>
      <c r="M160" s="68">
        <v>46174</v>
      </c>
      <c r="N160" s="64">
        <v>46170</v>
      </c>
      <c r="O160" s="6"/>
      <c r="P160" s="6"/>
      <c r="Q160" s="6"/>
      <c r="R160" s="6"/>
    </row>
    <row r="161" spans="1:19" ht="19.5" thickBot="1" x14ac:dyDescent="0.35">
      <c r="A161" s="126" t="s">
        <v>272</v>
      </c>
      <c r="B161" s="10" t="s">
        <v>68</v>
      </c>
      <c r="C161" s="6"/>
      <c r="D161" s="10" t="s">
        <v>31</v>
      </c>
      <c r="E161" s="61"/>
      <c r="F161" s="61"/>
      <c r="G161" s="67">
        <v>1</v>
      </c>
      <c r="H161" s="67">
        <v>1</v>
      </c>
      <c r="I161" s="67">
        <f>R161/Q161</f>
        <v>1</v>
      </c>
      <c r="J161" s="67">
        <f>I161</f>
        <v>1</v>
      </c>
      <c r="K161" s="67">
        <f>H161-J161</f>
        <v>0</v>
      </c>
      <c r="L161" s="10" t="s">
        <v>31</v>
      </c>
      <c r="M161" s="68"/>
      <c r="N161" s="50"/>
      <c r="O161" s="62">
        <v>31601</v>
      </c>
      <c r="P161" s="66" t="s">
        <v>31</v>
      </c>
      <c r="Q161" s="62">
        <f>O161</f>
        <v>31601</v>
      </c>
      <c r="R161" s="62">
        <v>31601</v>
      </c>
    </row>
    <row r="162" spans="1:19" ht="19.5" thickBot="1" x14ac:dyDescent="0.35">
      <c r="A162" s="127"/>
      <c r="B162" s="10" t="s">
        <v>69</v>
      </c>
      <c r="C162" s="6"/>
      <c r="D162" s="6" t="s">
        <v>145</v>
      </c>
      <c r="E162" s="61"/>
      <c r="F162" s="61"/>
      <c r="G162" s="10" t="s">
        <v>31</v>
      </c>
      <c r="H162" s="6"/>
      <c r="I162" s="10" t="s">
        <v>31</v>
      </c>
      <c r="J162" s="6"/>
      <c r="K162" s="6"/>
      <c r="L162" s="10" t="s">
        <v>31</v>
      </c>
      <c r="M162" s="68">
        <v>46052</v>
      </c>
      <c r="N162" s="68">
        <v>46052</v>
      </c>
      <c r="O162" s="10" t="s">
        <v>31</v>
      </c>
      <c r="P162" s="10" t="s">
        <v>31</v>
      </c>
      <c r="Q162" s="10" t="s">
        <v>31</v>
      </c>
      <c r="R162" s="10" t="s">
        <v>31</v>
      </c>
    </row>
    <row r="163" spans="1:19" ht="19.5" thickBot="1" x14ac:dyDescent="0.35">
      <c r="A163" s="128"/>
      <c r="B163" s="10" t="s">
        <v>69</v>
      </c>
      <c r="C163" s="50"/>
      <c r="D163" s="6" t="s">
        <v>271</v>
      </c>
      <c r="E163" s="51"/>
      <c r="F163" s="51"/>
      <c r="G163" s="50"/>
      <c r="H163" s="50"/>
      <c r="I163" s="50"/>
      <c r="J163" s="50"/>
      <c r="K163" s="50"/>
      <c r="L163" s="50"/>
      <c r="M163" s="68">
        <v>46174</v>
      </c>
      <c r="N163" s="68">
        <v>46174</v>
      </c>
      <c r="O163" s="6"/>
      <c r="P163" s="6"/>
      <c r="Q163" s="6"/>
      <c r="R163" s="6"/>
    </row>
    <row r="164" spans="1:19" s="42" customFormat="1" ht="96.6" customHeight="1" thickBot="1" x14ac:dyDescent="0.35">
      <c r="A164" s="138" t="s">
        <v>277</v>
      </c>
      <c r="B164" s="139"/>
      <c r="C164" s="36"/>
      <c r="D164" s="37" t="s">
        <v>120</v>
      </c>
      <c r="E164" s="38" t="s">
        <v>121</v>
      </c>
      <c r="F164" s="38">
        <v>792</v>
      </c>
      <c r="G164" s="39">
        <f>G165</f>
        <v>2</v>
      </c>
      <c r="H164" s="39">
        <f>H165</f>
        <v>2</v>
      </c>
      <c r="I164" s="39">
        <f>I165</f>
        <v>2</v>
      </c>
      <c r="J164" s="39">
        <f>J165</f>
        <v>2</v>
      </c>
      <c r="K164" s="39">
        <f t="shared" ref="K164" si="0">K165</f>
        <v>0</v>
      </c>
      <c r="L164" s="40" t="s">
        <v>31</v>
      </c>
      <c r="M164" s="40" t="s">
        <v>31</v>
      </c>
      <c r="N164" s="40" t="s">
        <v>31</v>
      </c>
      <c r="O164" s="116">
        <f>O165</f>
        <v>77000</v>
      </c>
      <c r="P164" s="40" t="s">
        <v>31</v>
      </c>
      <c r="Q164" s="41">
        <f>Q165</f>
        <v>77000</v>
      </c>
      <c r="R164" s="41">
        <f>R165</f>
        <v>77000</v>
      </c>
      <c r="S164" s="43"/>
    </row>
    <row r="165" spans="1:19" ht="19.5" thickBot="1" x14ac:dyDescent="0.35">
      <c r="A165" s="126" t="s">
        <v>153</v>
      </c>
      <c r="B165" s="10" t="s">
        <v>68</v>
      </c>
      <c r="C165" s="50"/>
      <c r="D165" s="10" t="s">
        <v>31</v>
      </c>
      <c r="E165" s="61"/>
      <c r="F165" s="61"/>
      <c r="G165" s="6">
        <v>2</v>
      </c>
      <c r="H165" s="6">
        <f>G165</f>
        <v>2</v>
      </c>
      <c r="I165" s="6">
        <v>2</v>
      </c>
      <c r="J165" s="6">
        <v>2</v>
      </c>
      <c r="K165" s="6">
        <f>G165-I165</f>
        <v>0</v>
      </c>
      <c r="L165" s="10" t="s">
        <v>31</v>
      </c>
      <c r="M165" s="50"/>
      <c r="N165" s="50"/>
      <c r="O165" s="79">
        <v>77000</v>
      </c>
      <c r="P165" s="66" t="s">
        <v>31</v>
      </c>
      <c r="Q165" s="62">
        <f>O165</f>
        <v>77000</v>
      </c>
      <c r="R165" s="62">
        <v>77000</v>
      </c>
    </row>
    <row r="166" spans="1:19" ht="19.5" thickBot="1" x14ac:dyDescent="0.35">
      <c r="A166" s="127"/>
      <c r="B166" s="10" t="s">
        <v>69</v>
      </c>
      <c r="C166" s="50"/>
      <c r="D166" s="6" t="s">
        <v>145</v>
      </c>
      <c r="E166" s="61"/>
      <c r="F166" s="61"/>
      <c r="G166" s="10" t="s">
        <v>31</v>
      </c>
      <c r="H166" s="6"/>
      <c r="I166" s="10" t="s">
        <v>31</v>
      </c>
      <c r="J166" s="6"/>
      <c r="K166" s="6"/>
      <c r="L166" s="10" t="s">
        <v>31</v>
      </c>
      <c r="M166" s="68">
        <v>46091</v>
      </c>
      <c r="N166" s="65">
        <f>M166</f>
        <v>46091</v>
      </c>
      <c r="O166" s="56" t="s">
        <v>31</v>
      </c>
      <c r="P166" s="10" t="s">
        <v>31</v>
      </c>
      <c r="Q166" s="10" t="s">
        <v>31</v>
      </c>
      <c r="R166" s="10" t="s">
        <v>31</v>
      </c>
    </row>
    <row r="167" spans="1:19" ht="19.5" thickBot="1" x14ac:dyDescent="0.35">
      <c r="A167" s="128"/>
      <c r="B167" s="10" t="s">
        <v>69</v>
      </c>
      <c r="C167" s="50"/>
      <c r="D167" s="6" t="s">
        <v>271</v>
      </c>
      <c r="E167" s="61"/>
      <c r="F167" s="61"/>
      <c r="G167" s="6"/>
      <c r="H167" s="6"/>
      <c r="I167" s="6"/>
      <c r="J167" s="6"/>
      <c r="K167" s="6"/>
      <c r="L167" s="6"/>
      <c r="M167" s="65">
        <v>46115</v>
      </c>
      <c r="N167" s="65">
        <f>M167</f>
        <v>46115</v>
      </c>
      <c r="O167" s="108"/>
      <c r="P167" s="6"/>
      <c r="Q167" s="6"/>
      <c r="R167" s="6"/>
    </row>
    <row r="168" spans="1:19" s="42" customFormat="1" ht="79.900000000000006" customHeight="1" thickBot="1" x14ac:dyDescent="0.35">
      <c r="A168" s="138" t="s">
        <v>278</v>
      </c>
      <c r="B168" s="139"/>
      <c r="C168" s="36"/>
      <c r="D168" s="37" t="s">
        <v>119</v>
      </c>
      <c r="E168" s="38" t="s">
        <v>121</v>
      </c>
      <c r="F168" s="38">
        <v>792</v>
      </c>
      <c r="G168" s="39">
        <f>G169+G171+G173+G175+G177+G179</f>
        <v>9</v>
      </c>
      <c r="H168" s="39">
        <f>H169+H171+H173+H175+H177+H179</f>
        <v>9</v>
      </c>
      <c r="I168" s="39">
        <f>I169+I171+I173+I175+I177+I179</f>
        <v>9</v>
      </c>
      <c r="J168" s="39">
        <f>J169+J171+J173+J175+J177+J179</f>
        <v>9</v>
      </c>
      <c r="K168" s="39">
        <f>K169+K171+K173+K175+K177+K179</f>
        <v>0</v>
      </c>
      <c r="L168" s="40" t="s">
        <v>31</v>
      </c>
      <c r="M168" s="40" t="s">
        <v>31</v>
      </c>
      <c r="N168" s="40" t="s">
        <v>31</v>
      </c>
      <c r="O168" s="116">
        <f>O169+O171+O173+O175+O177+O179</f>
        <v>318849.12</v>
      </c>
      <c r="P168" s="40" t="s">
        <v>31</v>
      </c>
      <c r="Q168" s="41">
        <f>Q169+Q171+Q173+Q175+Q177+Q179</f>
        <v>318849.12</v>
      </c>
      <c r="R168" s="41">
        <f>R169+R171+R173+R175+R177+R179</f>
        <v>318849.12</v>
      </c>
    </row>
    <row r="169" spans="1:19" ht="19.5" thickBot="1" x14ac:dyDescent="0.35">
      <c r="A169" s="126" t="s">
        <v>127</v>
      </c>
      <c r="B169" s="10" t="s">
        <v>68</v>
      </c>
      <c r="C169" s="50"/>
      <c r="D169" s="10" t="s">
        <v>31</v>
      </c>
      <c r="E169" s="61"/>
      <c r="F169" s="61"/>
      <c r="G169" s="6">
        <v>1</v>
      </c>
      <c r="H169" s="6">
        <f>G169</f>
        <v>1</v>
      </c>
      <c r="I169" s="6">
        <f>1</f>
        <v>1</v>
      </c>
      <c r="J169" s="6">
        <f>I169</f>
        <v>1</v>
      </c>
      <c r="K169" s="6">
        <f>G169-I169</f>
        <v>0</v>
      </c>
      <c r="L169" s="10" t="s">
        <v>31</v>
      </c>
      <c r="M169" s="6"/>
      <c r="N169" s="6"/>
      <c r="O169" s="79">
        <v>35427.68</v>
      </c>
      <c r="P169" s="66" t="s">
        <v>31</v>
      </c>
      <c r="Q169" s="62">
        <f>O169</f>
        <v>35427.68</v>
      </c>
      <c r="R169" s="62">
        <v>35427.68</v>
      </c>
    </row>
    <row r="170" spans="1:19" ht="19.5" thickBot="1" x14ac:dyDescent="0.35">
      <c r="A170" s="128"/>
      <c r="B170" s="10" t="s">
        <v>69</v>
      </c>
      <c r="C170" s="50"/>
      <c r="D170" s="63" t="s">
        <v>144</v>
      </c>
      <c r="E170" s="61"/>
      <c r="F170" s="61"/>
      <c r="G170" s="6"/>
      <c r="H170" s="6"/>
      <c r="I170" s="6"/>
      <c r="J170" s="6"/>
      <c r="K170" s="6"/>
      <c r="L170" s="6"/>
      <c r="M170" s="64">
        <v>46381</v>
      </c>
      <c r="N170" s="65">
        <v>46112</v>
      </c>
      <c r="O170" s="108"/>
      <c r="P170" s="6"/>
      <c r="Q170" s="6"/>
      <c r="R170" s="6"/>
    </row>
    <row r="171" spans="1:19" ht="19.5" thickBot="1" x14ac:dyDescent="0.35">
      <c r="A171" s="126" t="s">
        <v>149</v>
      </c>
      <c r="B171" s="10" t="s">
        <v>68</v>
      </c>
      <c r="C171" s="50"/>
      <c r="D171" s="10" t="s">
        <v>31</v>
      </c>
      <c r="E171" s="61"/>
      <c r="F171" s="61"/>
      <c r="G171" s="6">
        <v>1</v>
      </c>
      <c r="H171" s="6">
        <f>G171</f>
        <v>1</v>
      </c>
      <c r="I171" s="6">
        <f>1</f>
        <v>1</v>
      </c>
      <c r="J171" s="6">
        <f>I171</f>
        <v>1</v>
      </c>
      <c r="K171" s="6">
        <f>G171-I171</f>
        <v>0</v>
      </c>
      <c r="L171" s="10" t="s">
        <v>31</v>
      </c>
      <c r="M171" s="6"/>
      <c r="N171" s="50"/>
      <c r="O171" s="79">
        <v>35427.68</v>
      </c>
      <c r="P171" s="66" t="s">
        <v>31</v>
      </c>
      <c r="Q171" s="62">
        <f>O171</f>
        <v>35427.68</v>
      </c>
      <c r="R171" s="62">
        <v>35427.68</v>
      </c>
    </row>
    <row r="172" spans="1:19" ht="19.5" thickBot="1" x14ac:dyDescent="0.35">
      <c r="A172" s="128"/>
      <c r="B172" s="10" t="s">
        <v>69</v>
      </c>
      <c r="C172" s="50"/>
      <c r="D172" s="63" t="s">
        <v>144</v>
      </c>
      <c r="E172" s="61"/>
      <c r="F172" s="61"/>
      <c r="G172" s="6"/>
      <c r="H172" s="6"/>
      <c r="I172" s="6"/>
      <c r="J172" s="6"/>
      <c r="K172" s="6"/>
      <c r="L172" s="6"/>
      <c r="M172" s="64">
        <v>46381</v>
      </c>
      <c r="N172" s="65">
        <v>46112</v>
      </c>
      <c r="O172" s="108"/>
      <c r="P172" s="6"/>
      <c r="Q172" s="6"/>
      <c r="R172" s="6"/>
    </row>
    <row r="173" spans="1:19" ht="19.5" thickBot="1" x14ac:dyDescent="0.35">
      <c r="A173" s="143" t="s">
        <v>150</v>
      </c>
      <c r="B173" s="10" t="s">
        <v>68</v>
      </c>
      <c r="C173" s="50"/>
      <c r="D173" s="10" t="s">
        <v>31</v>
      </c>
      <c r="E173" s="61"/>
      <c r="F173" s="61"/>
      <c r="G173" s="6">
        <v>1</v>
      </c>
      <c r="H173" s="6">
        <f>G173</f>
        <v>1</v>
      </c>
      <c r="I173" s="6">
        <f>1</f>
        <v>1</v>
      </c>
      <c r="J173" s="6">
        <f>I173</f>
        <v>1</v>
      </c>
      <c r="K173" s="6">
        <f>G173-I173</f>
        <v>0</v>
      </c>
      <c r="L173" s="10" t="s">
        <v>31</v>
      </c>
      <c r="M173" s="6"/>
      <c r="N173" s="50"/>
      <c r="O173" s="79">
        <v>35427.68</v>
      </c>
      <c r="P173" s="66" t="s">
        <v>31</v>
      </c>
      <c r="Q173" s="62">
        <f>O173</f>
        <v>35427.68</v>
      </c>
      <c r="R173" s="62">
        <v>35427.68</v>
      </c>
    </row>
    <row r="174" spans="1:19" ht="19.5" thickBot="1" x14ac:dyDescent="0.35">
      <c r="A174" s="145"/>
      <c r="B174" s="10" t="s">
        <v>69</v>
      </c>
      <c r="C174" s="50"/>
      <c r="D174" s="63" t="s">
        <v>144</v>
      </c>
      <c r="E174" s="61"/>
      <c r="F174" s="61"/>
      <c r="G174" s="6"/>
      <c r="H174" s="6"/>
      <c r="I174" s="6"/>
      <c r="J174" s="6"/>
      <c r="K174" s="6"/>
      <c r="L174" s="6"/>
      <c r="M174" s="64">
        <v>46112</v>
      </c>
      <c r="N174" s="65">
        <v>46112</v>
      </c>
      <c r="O174" s="108"/>
      <c r="P174" s="6"/>
      <c r="Q174" s="6"/>
      <c r="R174" s="6"/>
    </row>
    <row r="175" spans="1:19" ht="19.5" thickBot="1" x14ac:dyDescent="0.35">
      <c r="A175" s="126" t="s">
        <v>152</v>
      </c>
      <c r="B175" s="10" t="s">
        <v>68</v>
      </c>
      <c r="C175" s="50"/>
      <c r="D175" s="10" t="s">
        <v>31</v>
      </c>
      <c r="E175" s="61"/>
      <c r="F175" s="61"/>
      <c r="G175" s="6">
        <v>1</v>
      </c>
      <c r="H175" s="6">
        <f>G175</f>
        <v>1</v>
      </c>
      <c r="I175" s="6">
        <f>1</f>
        <v>1</v>
      </c>
      <c r="J175" s="6">
        <f>I175</f>
        <v>1</v>
      </c>
      <c r="K175" s="6">
        <f>G175-I175</f>
        <v>0</v>
      </c>
      <c r="L175" s="10" t="s">
        <v>31</v>
      </c>
      <c r="M175" s="6"/>
      <c r="N175" s="50"/>
      <c r="O175" s="79">
        <v>35427.68</v>
      </c>
      <c r="P175" s="66" t="s">
        <v>31</v>
      </c>
      <c r="Q175" s="62">
        <f>O175</f>
        <v>35427.68</v>
      </c>
      <c r="R175" s="62">
        <v>35427.68</v>
      </c>
    </row>
    <row r="176" spans="1:19" ht="19.5" thickBot="1" x14ac:dyDescent="0.35">
      <c r="A176" s="128"/>
      <c r="B176" s="10" t="s">
        <v>69</v>
      </c>
      <c r="C176" s="50"/>
      <c r="D176" s="63" t="s">
        <v>144</v>
      </c>
      <c r="E176" s="61"/>
      <c r="F176" s="61"/>
      <c r="G176" s="6"/>
      <c r="H176" s="6"/>
      <c r="I176" s="6"/>
      <c r="J176" s="6"/>
      <c r="K176" s="6"/>
      <c r="L176" s="6"/>
      <c r="M176" s="64">
        <v>46381</v>
      </c>
      <c r="N176" s="64">
        <v>46112</v>
      </c>
      <c r="O176" s="108"/>
      <c r="P176" s="6"/>
      <c r="Q176" s="6"/>
      <c r="R176" s="6"/>
    </row>
    <row r="177" spans="1:23" ht="19.5" thickBot="1" x14ac:dyDescent="0.35">
      <c r="A177" s="126" t="s">
        <v>153</v>
      </c>
      <c r="B177" s="10" t="s">
        <v>68</v>
      </c>
      <c r="C177" s="50"/>
      <c r="D177" s="10" t="s">
        <v>31</v>
      </c>
      <c r="E177" s="61"/>
      <c r="F177" s="61"/>
      <c r="G177" s="6">
        <v>3</v>
      </c>
      <c r="H177" s="6">
        <v>3</v>
      </c>
      <c r="I177" s="6">
        <v>3</v>
      </c>
      <c r="J177" s="6">
        <v>3</v>
      </c>
      <c r="K177" s="6">
        <f>G177-I177</f>
        <v>0</v>
      </c>
      <c r="L177" s="10" t="s">
        <v>31</v>
      </c>
      <c r="M177" s="6"/>
      <c r="N177" s="6"/>
      <c r="O177" s="79">
        <f>35427.68*3</f>
        <v>106283.04000000001</v>
      </c>
      <c r="P177" s="66" t="s">
        <v>31</v>
      </c>
      <c r="Q177" s="62">
        <f>O177</f>
        <v>106283.04000000001</v>
      </c>
      <c r="R177" s="62">
        <f>35427.68*3</f>
        <v>106283.04000000001</v>
      </c>
    </row>
    <row r="178" spans="1:23" ht="19.5" thickBot="1" x14ac:dyDescent="0.35">
      <c r="A178" s="128"/>
      <c r="B178" s="10" t="s">
        <v>69</v>
      </c>
      <c r="C178" s="50"/>
      <c r="D178" s="63" t="s">
        <v>144</v>
      </c>
      <c r="E178" s="61"/>
      <c r="F178" s="61"/>
      <c r="G178" s="6"/>
      <c r="H178" s="6"/>
      <c r="I178" s="6"/>
      <c r="J178" s="6"/>
      <c r="K178" s="6"/>
      <c r="L178" s="6"/>
      <c r="M178" s="64">
        <v>46381</v>
      </c>
      <c r="N178" s="64">
        <v>46112</v>
      </c>
      <c r="O178" s="108"/>
      <c r="P178" s="6"/>
      <c r="Q178" s="6"/>
      <c r="R178" s="6"/>
    </row>
    <row r="179" spans="1:23" ht="19.5" thickBot="1" x14ac:dyDescent="0.35">
      <c r="A179" s="126" t="s">
        <v>156</v>
      </c>
      <c r="B179" s="10" t="s">
        <v>68</v>
      </c>
      <c r="C179" s="50"/>
      <c r="D179" s="10" t="s">
        <v>31</v>
      </c>
      <c r="E179" s="61"/>
      <c r="F179" s="61"/>
      <c r="G179" s="6">
        <v>2</v>
      </c>
      <c r="H179" s="6">
        <v>2</v>
      </c>
      <c r="I179" s="6">
        <v>2</v>
      </c>
      <c r="J179" s="6">
        <v>2</v>
      </c>
      <c r="K179" s="6">
        <f>G179-I179</f>
        <v>0</v>
      </c>
      <c r="L179" s="10" t="s">
        <v>31</v>
      </c>
      <c r="M179" s="6"/>
      <c r="N179" s="50"/>
      <c r="O179" s="79">
        <f>35427.68*2</f>
        <v>70855.360000000001</v>
      </c>
      <c r="P179" s="66" t="s">
        <v>31</v>
      </c>
      <c r="Q179" s="62">
        <f>O179</f>
        <v>70855.360000000001</v>
      </c>
      <c r="R179" s="62">
        <v>70855.360000000001</v>
      </c>
    </row>
    <row r="180" spans="1:23" ht="19.5" thickBot="1" x14ac:dyDescent="0.35">
      <c r="A180" s="128"/>
      <c r="B180" s="10" t="s">
        <v>69</v>
      </c>
      <c r="C180" s="50"/>
      <c r="D180" s="63" t="s">
        <v>144</v>
      </c>
      <c r="E180" s="61"/>
      <c r="F180" s="61"/>
      <c r="G180" s="6"/>
      <c r="H180" s="6"/>
      <c r="I180" s="6"/>
      <c r="J180" s="6"/>
      <c r="K180" s="6"/>
      <c r="L180" s="6"/>
      <c r="M180" s="64">
        <v>46112</v>
      </c>
      <c r="N180" s="64">
        <v>46086</v>
      </c>
      <c r="O180" s="108"/>
      <c r="P180" s="50"/>
      <c r="Q180" s="50"/>
      <c r="R180" s="50"/>
    </row>
    <row r="181" spans="1:23" s="42" customFormat="1" ht="73.900000000000006" customHeight="1" thickBot="1" x14ac:dyDescent="0.35">
      <c r="A181" s="149" t="s">
        <v>416</v>
      </c>
      <c r="B181" s="150"/>
      <c r="C181" s="36"/>
      <c r="D181" s="37" t="s">
        <v>146</v>
      </c>
      <c r="E181" s="38" t="s">
        <v>122</v>
      </c>
      <c r="F181" s="38">
        <v>744</v>
      </c>
      <c r="G181" s="44">
        <v>1</v>
      </c>
      <c r="H181" s="44">
        <v>1</v>
      </c>
      <c r="I181" s="44">
        <f>R181/Q181</f>
        <v>0.54078066937931668</v>
      </c>
      <c r="J181" s="44">
        <f>I181</f>
        <v>0.54078066937931668</v>
      </c>
      <c r="K181" s="44">
        <f>H181-J181</f>
        <v>0.45921933062068332</v>
      </c>
      <c r="L181" s="40" t="s">
        <v>31</v>
      </c>
      <c r="M181" s="40" t="s">
        <v>31</v>
      </c>
      <c r="N181" s="40" t="s">
        <v>31</v>
      </c>
      <c r="O181" s="116">
        <f>O182+O185+O188+O191+O194+O197+O200+O203</f>
        <v>19653787.130000003</v>
      </c>
      <c r="P181" s="40" t="s">
        <v>31</v>
      </c>
      <c r="Q181" s="41">
        <f>Q182+Q185+Q188+Q191+Q194+Q197+Q200+Q203</f>
        <v>19653787.130000003</v>
      </c>
      <c r="R181" s="41">
        <f>R182+R185+R188+R191+R194+R197+R200+R203</f>
        <v>10628388.16</v>
      </c>
    </row>
    <row r="182" spans="1:23" ht="19.5" thickBot="1" x14ac:dyDescent="0.35">
      <c r="A182" s="126" t="s">
        <v>131</v>
      </c>
      <c r="B182" s="10" t="s">
        <v>68</v>
      </c>
      <c r="C182" s="6"/>
      <c r="D182" s="10" t="s">
        <v>31</v>
      </c>
      <c r="E182" s="61"/>
      <c r="F182" s="61"/>
      <c r="G182" s="67">
        <v>1</v>
      </c>
      <c r="H182" s="67">
        <v>1</v>
      </c>
      <c r="I182" s="67">
        <f>R182/Q182</f>
        <v>0</v>
      </c>
      <c r="J182" s="67">
        <f>I182</f>
        <v>0</v>
      </c>
      <c r="K182" s="67">
        <f>H182-J182</f>
        <v>1</v>
      </c>
      <c r="L182" s="10" t="s">
        <v>31</v>
      </c>
      <c r="M182" s="50"/>
      <c r="N182" s="50"/>
      <c r="O182" s="62">
        <v>363730</v>
      </c>
      <c r="P182" s="66" t="s">
        <v>31</v>
      </c>
      <c r="Q182" s="62">
        <f>O182</f>
        <v>363730</v>
      </c>
      <c r="R182" s="62">
        <v>0</v>
      </c>
    </row>
    <row r="183" spans="1:23" ht="104.45" customHeight="1" thickBot="1" x14ac:dyDescent="0.35">
      <c r="A183" s="127"/>
      <c r="B183" s="10" t="s">
        <v>69</v>
      </c>
      <c r="C183" s="6"/>
      <c r="D183" s="63" t="s">
        <v>148</v>
      </c>
      <c r="E183" s="61"/>
      <c r="F183" s="61"/>
      <c r="G183" s="10" t="s">
        <v>31</v>
      </c>
      <c r="H183" s="6"/>
      <c r="I183" s="10" t="s">
        <v>31</v>
      </c>
      <c r="J183" s="6"/>
      <c r="K183" s="6"/>
      <c r="L183" s="10" t="s">
        <v>31</v>
      </c>
      <c r="M183" s="65">
        <v>46080</v>
      </c>
      <c r="N183" s="65">
        <v>46080</v>
      </c>
      <c r="O183" s="10" t="s">
        <v>31</v>
      </c>
      <c r="P183" s="10" t="s">
        <v>31</v>
      </c>
      <c r="Q183" s="10" t="s">
        <v>31</v>
      </c>
      <c r="R183" s="10" t="s">
        <v>31</v>
      </c>
    </row>
    <row r="184" spans="1:23" ht="19.5" thickBot="1" x14ac:dyDescent="0.35">
      <c r="A184" s="128"/>
      <c r="B184" s="10" t="s">
        <v>69</v>
      </c>
      <c r="C184" s="6"/>
      <c r="D184" s="6" t="s">
        <v>147</v>
      </c>
      <c r="E184" s="61"/>
      <c r="F184" s="61"/>
      <c r="G184" s="6"/>
      <c r="H184" s="6"/>
      <c r="I184" s="6"/>
      <c r="J184" s="6"/>
      <c r="K184" s="6"/>
      <c r="L184" s="6"/>
      <c r="M184" s="65">
        <v>46255</v>
      </c>
      <c r="N184" s="65">
        <v>46255</v>
      </c>
      <c r="O184" s="6"/>
      <c r="P184" s="6"/>
      <c r="Q184" s="6"/>
      <c r="R184" s="6"/>
    </row>
    <row r="185" spans="1:23" ht="19.5" thickBot="1" x14ac:dyDescent="0.35">
      <c r="A185" s="126" t="s">
        <v>132</v>
      </c>
      <c r="B185" s="10" t="s">
        <v>68</v>
      </c>
      <c r="C185" s="6"/>
      <c r="D185" s="10" t="s">
        <v>31</v>
      </c>
      <c r="E185" s="61"/>
      <c r="F185" s="61"/>
      <c r="G185" s="67">
        <v>1</v>
      </c>
      <c r="H185" s="67">
        <v>1</v>
      </c>
      <c r="I185" s="67">
        <f>R185/Q185</f>
        <v>1</v>
      </c>
      <c r="J185" s="67">
        <f>I185</f>
        <v>1</v>
      </c>
      <c r="K185" s="67">
        <f>H185-J185</f>
        <v>0</v>
      </c>
      <c r="L185" s="10" t="s">
        <v>31</v>
      </c>
      <c r="M185" s="50"/>
      <c r="N185" s="50"/>
      <c r="O185" s="62">
        <v>725425.03</v>
      </c>
      <c r="P185" s="66" t="s">
        <v>31</v>
      </c>
      <c r="Q185" s="62">
        <f>O185</f>
        <v>725425.03</v>
      </c>
      <c r="R185" s="62">
        <v>725425.03</v>
      </c>
      <c r="T185" s="42"/>
      <c r="U185" s="42"/>
      <c r="V185" s="42"/>
      <c r="W185" s="42"/>
    </row>
    <row r="186" spans="1:23" ht="45.75" thickBot="1" x14ac:dyDescent="0.35">
      <c r="A186" s="127"/>
      <c r="B186" s="10" t="s">
        <v>69</v>
      </c>
      <c r="C186" s="6"/>
      <c r="D186" s="63" t="s">
        <v>148</v>
      </c>
      <c r="E186" s="61"/>
      <c r="F186" s="61"/>
      <c r="G186" s="10" t="s">
        <v>31</v>
      </c>
      <c r="H186" s="6"/>
      <c r="I186" s="10" t="s">
        <v>31</v>
      </c>
      <c r="J186" s="6"/>
      <c r="K186" s="6"/>
      <c r="L186" s="10" t="s">
        <v>31</v>
      </c>
      <c r="M186" s="65">
        <v>46104</v>
      </c>
      <c r="N186" s="65">
        <v>46094</v>
      </c>
      <c r="O186" s="10" t="s">
        <v>31</v>
      </c>
      <c r="P186" s="10" t="s">
        <v>31</v>
      </c>
      <c r="Q186" s="10" t="s">
        <v>31</v>
      </c>
      <c r="R186" s="10" t="s">
        <v>31</v>
      </c>
    </row>
    <row r="187" spans="1:23" ht="19.5" thickBot="1" x14ac:dyDescent="0.35">
      <c r="A187" s="128"/>
      <c r="B187" s="10" t="s">
        <v>69</v>
      </c>
      <c r="C187" s="6"/>
      <c r="D187" s="6" t="s">
        <v>147</v>
      </c>
      <c r="E187" s="61"/>
      <c r="F187" s="61"/>
      <c r="G187" s="6"/>
      <c r="H187" s="6"/>
      <c r="I187" s="6"/>
      <c r="J187" s="6"/>
      <c r="K187" s="6"/>
      <c r="L187" s="6"/>
      <c r="M187" s="65">
        <v>46255</v>
      </c>
      <c r="N187" s="65">
        <v>46155</v>
      </c>
      <c r="O187" s="6"/>
      <c r="P187" s="6"/>
      <c r="Q187" s="6"/>
      <c r="R187" s="6"/>
    </row>
    <row r="188" spans="1:23" ht="19.5" thickBot="1" x14ac:dyDescent="0.35">
      <c r="A188" s="126" t="s">
        <v>136</v>
      </c>
      <c r="B188" s="10" t="s">
        <v>68</v>
      </c>
      <c r="C188" s="6"/>
      <c r="D188" s="10" t="s">
        <v>31</v>
      </c>
      <c r="E188" s="61"/>
      <c r="F188" s="61"/>
      <c r="G188" s="67">
        <v>1</v>
      </c>
      <c r="H188" s="67">
        <v>1</v>
      </c>
      <c r="I188" s="67">
        <f>R188/Q188</f>
        <v>0</v>
      </c>
      <c r="J188" s="67">
        <f>I188</f>
        <v>0</v>
      </c>
      <c r="K188" s="67">
        <f>H188-J188</f>
        <v>1</v>
      </c>
      <c r="L188" s="10" t="s">
        <v>31</v>
      </c>
      <c r="M188" s="50"/>
      <c r="N188" s="50"/>
      <c r="O188" s="62">
        <v>1349343.46</v>
      </c>
      <c r="P188" s="66" t="s">
        <v>31</v>
      </c>
      <c r="Q188" s="62">
        <f>O188</f>
        <v>1349343.46</v>
      </c>
      <c r="R188" s="62">
        <v>0</v>
      </c>
      <c r="T188" s="42"/>
      <c r="U188" s="42"/>
      <c r="V188" s="42"/>
      <c r="W188" s="42"/>
    </row>
    <row r="189" spans="1:23" ht="45.75" thickBot="1" x14ac:dyDescent="0.35">
      <c r="A189" s="127"/>
      <c r="B189" s="10" t="s">
        <v>69</v>
      </c>
      <c r="C189" s="6"/>
      <c r="D189" s="63" t="s">
        <v>148</v>
      </c>
      <c r="E189" s="61"/>
      <c r="F189" s="61"/>
      <c r="G189" s="10" t="s">
        <v>31</v>
      </c>
      <c r="H189" s="6"/>
      <c r="I189" s="10" t="s">
        <v>31</v>
      </c>
      <c r="J189" s="6"/>
      <c r="K189" s="6"/>
      <c r="L189" s="10" t="s">
        <v>31</v>
      </c>
      <c r="M189" s="65">
        <v>46080</v>
      </c>
      <c r="N189" s="65">
        <v>46080</v>
      </c>
      <c r="O189" s="10" t="s">
        <v>31</v>
      </c>
      <c r="P189" s="10" t="s">
        <v>31</v>
      </c>
      <c r="Q189" s="10" t="s">
        <v>31</v>
      </c>
      <c r="R189" s="10" t="s">
        <v>31</v>
      </c>
    </row>
    <row r="190" spans="1:23" ht="19.5" thickBot="1" x14ac:dyDescent="0.35">
      <c r="A190" s="128"/>
      <c r="B190" s="10" t="s">
        <v>69</v>
      </c>
      <c r="C190" s="6"/>
      <c r="D190" s="6" t="s">
        <v>147</v>
      </c>
      <c r="E190" s="61"/>
      <c r="F190" s="61"/>
      <c r="G190" s="6"/>
      <c r="H190" s="6"/>
      <c r="I190" s="6"/>
      <c r="J190" s="6"/>
      <c r="K190" s="6"/>
      <c r="L190" s="6"/>
      <c r="M190" s="65">
        <v>46255</v>
      </c>
      <c r="N190" s="65">
        <v>46255</v>
      </c>
      <c r="O190" s="6"/>
      <c r="P190" s="6"/>
      <c r="Q190" s="6"/>
      <c r="R190" s="6"/>
    </row>
    <row r="191" spans="1:23" ht="19.5" thickBot="1" x14ac:dyDescent="0.35">
      <c r="A191" s="143" t="s">
        <v>150</v>
      </c>
      <c r="B191" s="10" t="s">
        <v>68</v>
      </c>
      <c r="C191" s="6"/>
      <c r="D191" s="10" t="s">
        <v>31</v>
      </c>
      <c r="E191" s="61"/>
      <c r="F191" s="61"/>
      <c r="G191" s="67">
        <v>1</v>
      </c>
      <c r="H191" s="67">
        <v>1</v>
      </c>
      <c r="I191" s="67">
        <f>R191/Q191</f>
        <v>0.18522591299711905</v>
      </c>
      <c r="J191" s="67">
        <f>I191</f>
        <v>0.18522591299711905</v>
      </c>
      <c r="K191" s="67">
        <f>H191-J191</f>
        <v>0.81477408700288101</v>
      </c>
      <c r="L191" s="10" t="s">
        <v>31</v>
      </c>
      <c r="M191" s="50"/>
      <c r="N191" s="50"/>
      <c r="O191" s="79">
        <v>2607427.4500000002</v>
      </c>
      <c r="P191" s="66" t="s">
        <v>31</v>
      </c>
      <c r="Q191" s="62">
        <v>2607427.4500000002</v>
      </c>
      <c r="R191" s="62">
        <v>482963.13</v>
      </c>
      <c r="T191" s="42"/>
      <c r="U191" s="42"/>
      <c r="V191" s="42"/>
      <c r="W191" s="42"/>
    </row>
    <row r="192" spans="1:23" ht="45.75" thickBot="1" x14ac:dyDescent="0.35">
      <c r="A192" s="144"/>
      <c r="B192" s="10" t="s">
        <v>69</v>
      </c>
      <c r="C192" s="6"/>
      <c r="D192" s="63" t="s">
        <v>148</v>
      </c>
      <c r="E192" s="61"/>
      <c r="F192" s="61"/>
      <c r="G192" s="10" t="s">
        <v>31</v>
      </c>
      <c r="H192" s="6"/>
      <c r="I192" s="10" t="s">
        <v>31</v>
      </c>
      <c r="J192" s="6"/>
      <c r="K192" s="6"/>
      <c r="L192" s="10" t="s">
        <v>31</v>
      </c>
      <c r="M192" s="65">
        <v>46104</v>
      </c>
      <c r="N192" s="65">
        <v>46104</v>
      </c>
      <c r="O192" s="10" t="s">
        <v>31</v>
      </c>
      <c r="P192" s="10" t="s">
        <v>31</v>
      </c>
      <c r="Q192" s="10" t="s">
        <v>31</v>
      </c>
      <c r="R192" s="10" t="s">
        <v>31</v>
      </c>
    </row>
    <row r="193" spans="1:23" ht="19.5" thickBot="1" x14ac:dyDescent="0.35">
      <c r="A193" s="145"/>
      <c r="B193" s="10" t="s">
        <v>69</v>
      </c>
      <c r="C193" s="6"/>
      <c r="D193" s="6" t="s">
        <v>147</v>
      </c>
      <c r="E193" s="61"/>
      <c r="F193" s="61"/>
      <c r="G193" s="6"/>
      <c r="H193" s="6"/>
      <c r="I193" s="6"/>
      <c r="J193" s="6"/>
      <c r="K193" s="6"/>
      <c r="L193" s="6"/>
      <c r="M193" s="65">
        <v>46255</v>
      </c>
      <c r="N193" s="65">
        <v>46255</v>
      </c>
      <c r="O193" s="6"/>
      <c r="P193" s="6"/>
      <c r="Q193" s="6"/>
      <c r="R193" s="6"/>
    </row>
    <row r="194" spans="1:23" ht="19.5" thickBot="1" x14ac:dyDescent="0.35">
      <c r="A194" s="126" t="s">
        <v>154</v>
      </c>
      <c r="B194" s="10" t="s">
        <v>68</v>
      </c>
      <c r="C194" s="6"/>
      <c r="D194" s="10" t="s">
        <v>31</v>
      </c>
      <c r="E194" s="61"/>
      <c r="F194" s="61"/>
      <c r="G194" s="67">
        <v>1</v>
      </c>
      <c r="H194" s="67">
        <v>1</v>
      </c>
      <c r="I194" s="67">
        <f>R194/Q194</f>
        <v>0</v>
      </c>
      <c r="J194" s="67">
        <f>I194</f>
        <v>0</v>
      </c>
      <c r="K194" s="67">
        <f>H194-J194</f>
        <v>1</v>
      </c>
      <c r="L194" s="10" t="s">
        <v>31</v>
      </c>
      <c r="M194" s="50"/>
      <c r="N194" s="50"/>
      <c r="O194" s="62">
        <v>1496109</v>
      </c>
      <c r="P194" s="66" t="s">
        <v>31</v>
      </c>
      <c r="Q194" s="62">
        <f>O194</f>
        <v>1496109</v>
      </c>
      <c r="R194" s="62">
        <v>0</v>
      </c>
      <c r="T194" s="42"/>
      <c r="U194" s="42"/>
      <c r="V194" s="42"/>
      <c r="W194" s="42"/>
    </row>
    <row r="195" spans="1:23" ht="45.75" thickBot="1" x14ac:dyDescent="0.35">
      <c r="A195" s="127"/>
      <c r="B195" s="10" t="s">
        <v>69</v>
      </c>
      <c r="C195" s="6"/>
      <c r="D195" s="63" t="s">
        <v>148</v>
      </c>
      <c r="E195" s="61"/>
      <c r="F195" s="61"/>
      <c r="G195" s="10" t="s">
        <v>31</v>
      </c>
      <c r="H195" s="6"/>
      <c r="I195" s="10" t="s">
        <v>31</v>
      </c>
      <c r="J195" s="6"/>
      <c r="K195" s="6"/>
      <c r="L195" s="10" t="s">
        <v>31</v>
      </c>
      <c r="M195" s="65">
        <v>46104</v>
      </c>
      <c r="N195" s="65">
        <v>46095</v>
      </c>
      <c r="O195" s="10" t="s">
        <v>31</v>
      </c>
      <c r="P195" s="10" t="s">
        <v>31</v>
      </c>
      <c r="Q195" s="10" t="s">
        <v>31</v>
      </c>
      <c r="R195" s="10" t="s">
        <v>31</v>
      </c>
    </row>
    <row r="196" spans="1:23" ht="19.5" thickBot="1" x14ac:dyDescent="0.35">
      <c r="A196" s="128"/>
      <c r="B196" s="10" t="s">
        <v>69</v>
      </c>
      <c r="C196" s="6"/>
      <c r="D196" s="6" t="s">
        <v>147</v>
      </c>
      <c r="E196" s="61"/>
      <c r="F196" s="61"/>
      <c r="G196" s="6"/>
      <c r="H196" s="6"/>
      <c r="I196" s="6"/>
      <c r="J196" s="6"/>
      <c r="K196" s="6"/>
      <c r="L196" s="6"/>
      <c r="M196" s="65">
        <v>46255</v>
      </c>
      <c r="N196" s="65">
        <v>46255</v>
      </c>
      <c r="O196" s="6"/>
      <c r="P196" s="6"/>
      <c r="Q196" s="6"/>
      <c r="R196" s="6"/>
    </row>
    <row r="197" spans="1:23" ht="19.5" thickBot="1" x14ac:dyDescent="0.35">
      <c r="A197" s="126" t="s">
        <v>155</v>
      </c>
      <c r="B197" s="10" t="s">
        <v>68</v>
      </c>
      <c r="C197" s="6"/>
      <c r="D197" s="10" t="s">
        <v>31</v>
      </c>
      <c r="E197" s="61"/>
      <c r="F197" s="61"/>
      <c r="G197" s="67">
        <v>1</v>
      </c>
      <c r="H197" s="67">
        <v>1</v>
      </c>
      <c r="I197" s="67">
        <f>R197/Q197</f>
        <v>0</v>
      </c>
      <c r="J197" s="67">
        <f>I197</f>
        <v>0</v>
      </c>
      <c r="K197" s="67">
        <f>H197-J197</f>
        <v>1</v>
      </c>
      <c r="L197" s="10" t="s">
        <v>31</v>
      </c>
      <c r="M197" s="50"/>
      <c r="N197" s="50"/>
      <c r="O197" s="62">
        <v>3691752.19</v>
      </c>
      <c r="P197" s="66" t="s">
        <v>31</v>
      </c>
      <c r="Q197" s="62">
        <f>O197</f>
        <v>3691752.19</v>
      </c>
      <c r="R197" s="62">
        <v>0</v>
      </c>
    </row>
    <row r="198" spans="1:23" ht="45.75" thickBot="1" x14ac:dyDescent="0.35">
      <c r="A198" s="127"/>
      <c r="B198" s="10" t="s">
        <v>69</v>
      </c>
      <c r="C198" s="6"/>
      <c r="D198" s="63" t="s">
        <v>148</v>
      </c>
      <c r="E198" s="61"/>
      <c r="F198" s="61"/>
      <c r="G198" s="10" t="s">
        <v>31</v>
      </c>
      <c r="H198" s="6"/>
      <c r="I198" s="10" t="s">
        <v>31</v>
      </c>
      <c r="J198" s="6"/>
      <c r="K198" s="6"/>
      <c r="L198" s="10" t="s">
        <v>31</v>
      </c>
      <c r="M198" s="65">
        <v>46104</v>
      </c>
      <c r="N198" s="65">
        <f>M198</f>
        <v>46104</v>
      </c>
      <c r="O198" s="10" t="s">
        <v>31</v>
      </c>
      <c r="P198" s="10" t="s">
        <v>31</v>
      </c>
      <c r="Q198" s="10" t="s">
        <v>31</v>
      </c>
      <c r="R198" s="10" t="s">
        <v>31</v>
      </c>
    </row>
    <row r="199" spans="1:23" ht="19.5" thickBot="1" x14ac:dyDescent="0.35">
      <c r="A199" s="128"/>
      <c r="B199" s="10" t="s">
        <v>69</v>
      </c>
      <c r="C199" s="6"/>
      <c r="D199" s="6" t="s">
        <v>147</v>
      </c>
      <c r="E199" s="61"/>
      <c r="F199" s="61"/>
      <c r="G199" s="6"/>
      <c r="H199" s="6"/>
      <c r="I199" s="6"/>
      <c r="J199" s="6"/>
      <c r="K199" s="6"/>
      <c r="L199" s="6"/>
      <c r="M199" s="65">
        <v>46255</v>
      </c>
      <c r="N199" s="65">
        <v>46248</v>
      </c>
      <c r="O199" s="6"/>
      <c r="P199" s="6"/>
      <c r="Q199" s="6"/>
      <c r="R199" s="6"/>
    </row>
    <row r="200" spans="1:23" ht="19.5" thickBot="1" x14ac:dyDescent="0.35">
      <c r="A200" s="126" t="s">
        <v>156</v>
      </c>
      <c r="B200" s="10" t="s">
        <v>68</v>
      </c>
      <c r="C200" s="6"/>
      <c r="D200" s="10" t="s">
        <v>31</v>
      </c>
      <c r="E200" s="61"/>
      <c r="F200" s="61"/>
      <c r="G200" s="67">
        <v>1</v>
      </c>
      <c r="H200" s="67">
        <v>1</v>
      </c>
      <c r="I200" s="67">
        <v>1</v>
      </c>
      <c r="J200" s="67">
        <f>I200</f>
        <v>1</v>
      </c>
      <c r="K200" s="67">
        <f>H200-J200</f>
        <v>0</v>
      </c>
      <c r="L200" s="10" t="s">
        <v>31</v>
      </c>
      <c r="M200" s="50"/>
      <c r="N200" s="50"/>
      <c r="O200" s="62">
        <v>2920000</v>
      </c>
      <c r="P200" s="66" t="s">
        <v>31</v>
      </c>
      <c r="Q200" s="62">
        <f>O200</f>
        <v>2920000</v>
      </c>
      <c r="R200" s="62">
        <f>2522000+398000</f>
        <v>2920000</v>
      </c>
    </row>
    <row r="201" spans="1:23" ht="54" customHeight="1" thickBot="1" x14ac:dyDescent="0.35">
      <c r="A201" s="127"/>
      <c r="B201" s="10" t="s">
        <v>69</v>
      </c>
      <c r="C201" s="6"/>
      <c r="D201" s="63" t="s">
        <v>148</v>
      </c>
      <c r="E201" s="61"/>
      <c r="F201" s="61"/>
      <c r="G201" s="10" t="s">
        <v>31</v>
      </c>
      <c r="H201" s="6"/>
      <c r="I201" s="10" t="s">
        <v>31</v>
      </c>
      <c r="J201" s="6"/>
      <c r="K201" s="6"/>
      <c r="L201" s="10" t="s">
        <v>31</v>
      </c>
      <c r="M201" s="65">
        <v>46104</v>
      </c>
      <c r="N201" s="65">
        <v>46087</v>
      </c>
      <c r="O201" s="10" t="s">
        <v>31</v>
      </c>
      <c r="P201" s="10" t="s">
        <v>31</v>
      </c>
      <c r="Q201" s="10" t="s">
        <v>31</v>
      </c>
      <c r="R201" s="10" t="s">
        <v>31</v>
      </c>
    </row>
    <row r="202" spans="1:23" ht="19.5" thickBot="1" x14ac:dyDescent="0.35">
      <c r="A202" s="128"/>
      <c r="B202" s="10" t="s">
        <v>69</v>
      </c>
      <c r="C202" s="6"/>
      <c r="D202" s="6" t="s">
        <v>147</v>
      </c>
      <c r="E202" s="61"/>
      <c r="F202" s="61"/>
      <c r="G202" s="6"/>
      <c r="H202" s="6"/>
      <c r="I202" s="6"/>
      <c r="J202" s="6"/>
      <c r="K202" s="6"/>
      <c r="L202" s="6"/>
      <c r="M202" s="65">
        <v>46255</v>
      </c>
      <c r="N202" s="65">
        <v>46203</v>
      </c>
      <c r="O202" s="6"/>
      <c r="P202" s="6"/>
      <c r="Q202" s="6"/>
      <c r="R202" s="6"/>
    </row>
    <row r="203" spans="1:23" ht="19.5" thickBot="1" x14ac:dyDescent="0.35">
      <c r="A203" s="126" t="s">
        <v>283</v>
      </c>
      <c r="B203" s="10" t="s">
        <v>68</v>
      </c>
      <c r="C203" s="6"/>
      <c r="D203" s="10" t="s">
        <v>31</v>
      </c>
      <c r="E203" s="61"/>
      <c r="F203" s="61"/>
      <c r="G203" s="67">
        <v>1</v>
      </c>
      <c r="H203" s="67">
        <v>1</v>
      </c>
      <c r="I203" s="67">
        <v>1</v>
      </c>
      <c r="J203" s="67">
        <f>I203</f>
        <v>1</v>
      </c>
      <c r="K203" s="67">
        <f>H203-J203</f>
        <v>0</v>
      </c>
      <c r="L203" s="10" t="s">
        <v>31</v>
      </c>
      <c r="M203" s="50"/>
      <c r="N203" s="50"/>
      <c r="O203" s="62">
        <v>6500000</v>
      </c>
      <c r="P203" s="66" t="s">
        <v>31</v>
      </c>
      <c r="Q203" s="62">
        <v>6500000</v>
      </c>
      <c r="R203" s="62">
        <f>300000+2700000+350000+3150000</f>
        <v>6500000</v>
      </c>
    </row>
    <row r="204" spans="1:23" ht="45.75" thickBot="1" x14ac:dyDescent="0.35">
      <c r="A204" s="127"/>
      <c r="B204" s="10" t="s">
        <v>69</v>
      </c>
      <c r="C204" s="6"/>
      <c r="D204" s="63" t="s">
        <v>148</v>
      </c>
      <c r="E204" s="61"/>
      <c r="F204" s="61"/>
      <c r="G204" s="10" t="s">
        <v>31</v>
      </c>
      <c r="H204" s="6"/>
      <c r="I204" s="10" t="s">
        <v>31</v>
      </c>
      <c r="J204" s="6"/>
      <c r="K204" s="6"/>
      <c r="L204" s="10" t="s">
        <v>31</v>
      </c>
      <c r="M204" s="65">
        <v>46080</v>
      </c>
      <c r="N204" s="65">
        <v>46080</v>
      </c>
      <c r="O204" s="10" t="s">
        <v>31</v>
      </c>
      <c r="P204" s="10" t="s">
        <v>31</v>
      </c>
      <c r="Q204" s="10" t="s">
        <v>31</v>
      </c>
      <c r="R204" s="10" t="s">
        <v>31</v>
      </c>
    </row>
    <row r="205" spans="1:23" ht="19.5" thickBot="1" x14ac:dyDescent="0.35">
      <c r="A205" s="128"/>
      <c r="B205" s="10" t="s">
        <v>69</v>
      </c>
      <c r="C205" s="6"/>
      <c r="D205" s="6" t="s">
        <v>147</v>
      </c>
      <c r="E205" s="61"/>
      <c r="F205" s="61"/>
      <c r="G205" s="6"/>
      <c r="H205" s="6"/>
      <c r="I205" s="6"/>
      <c r="J205" s="6"/>
      <c r="K205" s="6"/>
      <c r="L205" s="6"/>
      <c r="M205" s="65">
        <v>46255</v>
      </c>
      <c r="N205" s="65">
        <v>46203</v>
      </c>
      <c r="O205" s="50"/>
      <c r="P205" s="50"/>
      <c r="Q205" s="50"/>
      <c r="R205" s="50"/>
    </row>
    <row r="206" spans="1:23" s="42" customFormat="1" ht="66.599999999999994" customHeight="1" thickBot="1" x14ac:dyDescent="0.35">
      <c r="A206" s="138" t="s">
        <v>279</v>
      </c>
      <c r="B206" s="139"/>
      <c r="C206" s="36"/>
      <c r="D206" s="36" t="s">
        <v>119</v>
      </c>
      <c r="E206" s="38" t="s">
        <v>122</v>
      </c>
      <c r="F206" s="38">
        <v>744</v>
      </c>
      <c r="G206" s="44">
        <v>1</v>
      </c>
      <c r="H206" s="44">
        <v>1</v>
      </c>
      <c r="I206" s="44">
        <f>R206/Q206</f>
        <v>0.49581128747795417</v>
      </c>
      <c r="J206" s="44">
        <f>I206</f>
        <v>0.49581128747795417</v>
      </c>
      <c r="K206" s="44">
        <f>H206-J206</f>
        <v>0.50418871252204589</v>
      </c>
      <c r="L206" s="40" t="s">
        <v>31</v>
      </c>
      <c r="M206" s="40" t="s">
        <v>31</v>
      </c>
      <c r="N206" s="40" t="s">
        <v>31</v>
      </c>
      <c r="O206" s="116">
        <f>O207+O210+O213+O216+O219</f>
        <v>453600</v>
      </c>
      <c r="P206" s="40" t="s">
        <v>31</v>
      </c>
      <c r="Q206" s="41">
        <f>Q207+Q210+Q213+Q216+Q219</f>
        <v>453600</v>
      </c>
      <c r="R206" s="41">
        <f>R207+R210+R213+R216+R219</f>
        <v>224900</v>
      </c>
    </row>
    <row r="207" spans="1:23" ht="19.5" thickBot="1" x14ac:dyDescent="0.35">
      <c r="A207" s="143" t="s">
        <v>150</v>
      </c>
      <c r="B207" s="10" t="s">
        <v>68</v>
      </c>
      <c r="C207" s="50"/>
      <c r="D207" s="10" t="s">
        <v>31</v>
      </c>
      <c r="E207" s="61"/>
      <c r="F207" s="61"/>
      <c r="G207" s="77">
        <v>1</v>
      </c>
      <c r="H207" s="77">
        <v>1</v>
      </c>
      <c r="I207" s="67">
        <f>R207/O207</f>
        <v>0.5</v>
      </c>
      <c r="J207" s="67">
        <f>I207</f>
        <v>0.5</v>
      </c>
      <c r="K207" s="67">
        <f>G207-I207</f>
        <v>0.5</v>
      </c>
      <c r="L207" s="10" t="s">
        <v>31</v>
      </c>
      <c r="M207" s="6"/>
      <c r="N207" s="6"/>
      <c r="O207" s="62">
        <v>7200</v>
      </c>
      <c r="P207" s="66" t="s">
        <v>31</v>
      </c>
      <c r="Q207" s="62">
        <v>7200</v>
      </c>
      <c r="R207" s="62">
        <v>3600</v>
      </c>
    </row>
    <row r="208" spans="1:23" ht="45.75" thickBot="1" x14ac:dyDescent="0.35">
      <c r="A208" s="144"/>
      <c r="B208" s="10" t="s">
        <v>69</v>
      </c>
      <c r="C208" s="50"/>
      <c r="D208" s="63" t="s">
        <v>287</v>
      </c>
      <c r="E208" s="61"/>
      <c r="F208" s="61"/>
      <c r="G208" s="77"/>
      <c r="H208" s="77"/>
      <c r="I208" s="67" t="s">
        <v>288</v>
      </c>
      <c r="J208" s="67"/>
      <c r="K208" s="67"/>
      <c r="L208" s="10"/>
      <c r="M208" s="65">
        <v>46041</v>
      </c>
      <c r="N208" s="65">
        <v>46041</v>
      </c>
      <c r="O208" s="62"/>
      <c r="P208" s="66"/>
      <c r="Q208" s="62"/>
      <c r="R208" s="53"/>
    </row>
    <row r="209" spans="1:18" ht="19.5" thickBot="1" x14ac:dyDescent="0.35">
      <c r="A209" s="145"/>
      <c r="B209" s="10" t="s">
        <v>69</v>
      </c>
      <c r="C209" s="50"/>
      <c r="D209" s="6" t="s">
        <v>144</v>
      </c>
      <c r="E209" s="61"/>
      <c r="F209" s="61"/>
      <c r="G209" s="77"/>
      <c r="H209" s="77"/>
      <c r="I209" s="67" t="s">
        <v>288</v>
      </c>
      <c r="J209" s="67"/>
      <c r="K209" s="67"/>
      <c r="L209" s="6"/>
      <c r="M209" s="65">
        <v>46381</v>
      </c>
      <c r="N209" s="65">
        <v>46381</v>
      </c>
      <c r="O209" s="6"/>
      <c r="P209" s="6"/>
      <c r="Q209" s="6"/>
      <c r="R209" s="50"/>
    </row>
    <row r="210" spans="1:18" ht="19.5" thickBot="1" x14ac:dyDescent="0.35">
      <c r="A210" s="126" t="s">
        <v>151</v>
      </c>
      <c r="B210" s="10" t="s">
        <v>68</v>
      </c>
      <c r="C210" s="50"/>
      <c r="D210" s="10" t="s">
        <v>31</v>
      </c>
      <c r="E210" s="61"/>
      <c r="F210" s="61"/>
      <c r="G210" s="77">
        <v>1</v>
      </c>
      <c r="H210" s="77">
        <f>G210</f>
        <v>1</v>
      </c>
      <c r="I210" s="67">
        <f t="shared" ref="I210" si="1">R210/O210</f>
        <v>0.52029520295202947</v>
      </c>
      <c r="J210" s="67">
        <f>I210</f>
        <v>0.52029520295202947</v>
      </c>
      <c r="K210" s="67">
        <f>G210-I210</f>
        <v>0.47970479704797053</v>
      </c>
      <c r="L210" s="10" t="s">
        <v>31</v>
      </c>
      <c r="M210" s="6"/>
      <c r="N210" s="50"/>
      <c r="O210" s="62">
        <v>40650</v>
      </c>
      <c r="P210" s="66" t="s">
        <v>31</v>
      </c>
      <c r="Q210" s="62">
        <f>O210</f>
        <v>40650</v>
      </c>
      <c r="R210" s="62">
        <v>21150</v>
      </c>
    </row>
    <row r="211" spans="1:18" ht="45.75" thickBot="1" x14ac:dyDescent="0.35">
      <c r="A211" s="127"/>
      <c r="B211" s="10" t="s">
        <v>69</v>
      </c>
      <c r="C211" s="50"/>
      <c r="D211" s="63" t="s">
        <v>287</v>
      </c>
      <c r="E211" s="61"/>
      <c r="F211" s="61"/>
      <c r="G211" s="77"/>
      <c r="H211" s="77"/>
      <c r="I211" s="67" t="s">
        <v>288</v>
      </c>
      <c r="J211" s="67"/>
      <c r="K211" s="67"/>
      <c r="L211" s="10"/>
      <c r="M211" s="65">
        <v>46041</v>
      </c>
      <c r="N211" s="65">
        <v>46041</v>
      </c>
      <c r="O211" s="62"/>
      <c r="P211" s="66"/>
      <c r="Q211" s="62"/>
      <c r="R211" s="53"/>
    </row>
    <row r="212" spans="1:18" ht="19.5" thickBot="1" x14ac:dyDescent="0.35">
      <c r="A212" s="128"/>
      <c r="B212" s="10" t="s">
        <v>69</v>
      </c>
      <c r="C212" s="50"/>
      <c r="D212" s="6" t="s">
        <v>144</v>
      </c>
      <c r="E212" s="61"/>
      <c r="F212" s="61"/>
      <c r="G212" s="77"/>
      <c r="H212" s="77"/>
      <c r="I212" s="67" t="s">
        <v>288</v>
      </c>
      <c r="J212" s="67"/>
      <c r="K212" s="67"/>
      <c r="L212" s="6"/>
      <c r="M212" s="65">
        <v>46381</v>
      </c>
      <c r="N212" s="65">
        <v>46112</v>
      </c>
      <c r="O212" s="6"/>
      <c r="P212" s="6"/>
      <c r="Q212" s="6"/>
      <c r="R212" s="50"/>
    </row>
    <row r="213" spans="1:18" ht="19.5" thickBot="1" x14ac:dyDescent="0.35">
      <c r="A213" s="126" t="s">
        <v>153</v>
      </c>
      <c r="B213" s="10" t="s">
        <v>68</v>
      </c>
      <c r="C213" s="50"/>
      <c r="D213" s="10" t="s">
        <v>31</v>
      </c>
      <c r="E213" s="61"/>
      <c r="F213" s="61"/>
      <c r="G213" s="77">
        <v>1</v>
      </c>
      <c r="H213" s="77">
        <f>G213</f>
        <v>1</v>
      </c>
      <c r="I213" s="67">
        <f>R213/O213</f>
        <v>0.48116356700047686</v>
      </c>
      <c r="J213" s="67">
        <f>I213</f>
        <v>0.48116356700047686</v>
      </c>
      <c r="K213" s="67">
        <f>G213-I213</f>
        <v>0.5188364329995232</v>
      </c>
      <c r="L213" s="10" t="s">
        <v>31</v>
      </c>
      <c r="M213" s="6"/>
      <c r="N213" s="50"/>
      <c r="O213" s="62">
        <v>104850</v>
      </c>
      <c r="P213" s="66" t="s">
        <v>31</v>
      </c>
      <c r="Q213" s="62">
        <f>O213</f>
        <v>104850</v>
      </c>
      <c r="R213" s="62">
        <v>50450</v>
      </c>
    </row>
    <row r="214" spans="1:18" ht="45.75" thickBot="1" x14ac:dyDescent="0.35">
      <c r="A214" s="127"/>
      <c r="B214" s="10" t="s">
        <v>69</v>
      </c>
      <c r="C214" s="50"/>
      <c r="D214" s="63" t="s">
        <v>287</v>
      </c>
      <c r="E214" s="61"/>
      <c r="F214" s="61"/>
      <c r="G214" s="77"/>
      <c r="H214" s="77"/>
      <c r="I214" s="67" t="s">
        <v>288</v>
      </c>
      <c r="J214" s="67"/>
      <c r="K214" s="67"/>
      <c r="L214" s="10"/>
      <c r="M214" s="65">
        <v>46041</v>
      </c>
      <c r="N214" s="65">
        <v>46041</v>
      </c>
      <c r="O214" s="62"/>
      <c r="P214" s="66"/>
      <c r="Q214" s="62"/>
      <c r="R214" s="53"/>
    </row>
    <row r="215" spans="1:18" ht="19.5" thickBot="1" x14ac:dyDescent="0.35">
      <c r="A215" s="128"/>
      <c r="B215" s="10" t="s">
        <v>69</v>
      </c>
      <c r="C215" s="50"/>
      <c r="D215" s="6" t="s">
        <v>144</v>
      </c>
      <c r="E215" s="61"/>
      <c r="F215" s="61"/>
      <c r="G215" s="77"/>
      <c r="H215" s="77"/>
      <c r="I215" s="67" t="s">
        <v>288</v>
      </c>
      <c r="J215" s="67"/>
      <c r="K215" s="67"/>
      <c r="L215" s="6"/>
      <c r="M215" s="65">
        <v>46381</v>
      </c>
      <c r="N215" s="65">
        <v>46381</v>
      </c>
      <c r="O215" s="6"/>
      <c r="P215" s="6"/>
      <c r="Q215" s="6"/>
      <c r="R215" s="50"/>
    </row>
    <row r="216" spans="1:18" ht="19.5" thickBot="1" x14ac:dyDescent="0.35">
      <c r="A216" s="126" t="s">
        <v>155</v>
      </c>
      <c r="B216" s="10" t="s">
        <v>68</v>
      </c>
      <c r="C216" s="50"/>
      <c r="D216" s="10" t="s">
        <v>31</v>
      </c>
      <c r="E216" s="61"/>
      <c r="F216" s="61"/>
      <c r="G216" s="77">
        <v>1</v>
      </c>
      <c r="H216" s="77">
        <f>G216</f>
        <v>1</v>
      </c>
      <c r="I216" s="67">
        <f>R216/O216</f>
        <v>0.4899497487437186</v>
      </c>
      <c r="J216" s="67">
        <f>I216</f>
        <v>0.4899497487437186</v>
      </c>
      <c r="K216" s="67">
        <f>G216-I216</f>
        <v>0.51005025125628145</v>
      </c>
      <c r="L216" s="10" t="s">
        <v>31</v>
      </c>
      <c r="M216" s="6"/>
      <c r="N216" s="6"/>
      <c r="O216" s="62">
        <v>238800</v>
      </c>
      <c r="P216" s="66" t="s">
        <v>31</v>
      </c>
      <c r="Q216" s="62">
        <f>O216</f>
        <v>238800</v>
      </c>
      <c r="R216" s="62">
        <v>117000</v>
      </c>
    </row>
    <row r="217" spans="1:18" ht="45.75" thickBot="1" x14ac:dyDescent="0.35">
      <c r="A217" s="127"/>
      <c r="B217" s="10" t="s">
        <v>69</v>
      </c>
      <c r="C217" s="50"/>
      <c r="D217" s="63" t="s">
        <v>287</v>
      </c>
      <c r="E217" s="61"/>
      <c r="F217" s="61"/>
      <c r="G217" s="77"/>
      <c r="H217" s="77"/>
      <c r="I217" s="67" t="s">
        <v>288</v>
      </c>
      <c r="J217" s="67"/>
      <c r="K217" s="67"/>
      <c r="L217" s="10"/>
      <c r="M217" s="65">
        <v>46041</v>
      </c>
      <c r="N217" s="65">
        <v>46041</v>
      </c>
      <c r="O217" s="62"/>
      <c r="P217" s="66"/>
      <c r="Q217" s="62"/>
      <c r="R217" s="53"/>
    </row>
    <row r="218" spans="1:18" ht="19.5" thickBot="1" x14ac:dyDescent="0.35">
      <c r="A218" s="128"/>
      <c r="B218" s="10" t="s">
        <v>69</v>
      </c>
      <c r="C218" s="50"/>
      <c r="D218" s="6" t="s">
        <v>144</v>
      </c>
      <c r="E218" s="61"/>
      <c r="F218" s="61"/>
      <c r="G218" s="77"/>
      <c r="H218" s="77"/>
      <c r="I218" s="67" t="s">
        <v>288</v>
      </c>
      <c r="J218" s="67"/>
      <c r="K218" s="67"/>
      <c r="L218" s="6"/>
      <c r="M218" s="65">
        <v>46381</v>
      </c>
      <c r="N218" s="65">
        <v>46381</v>
      </c>
      <c r="O218" s="6"/>
      <c r="P218" s="6"/>
      <c r="Q218" s="6"/>
      <c r="R218" s="50"/>
    </row>
    <row r="219" spans="1:18" ht="19.5" thickBot="1" x14ac:dyDescent="0.35">
      <c r="A219" s="126" t="s">
        <v>156</v>
      </c>
      <c r="B219" s="10" t="s">
        <v>68</v>
      </c>
      <c r="C219" s="50"/>
      <c r="D219" s="10" t="s">
        <v>31</v>
      </c>
      <c r="E219" s="61"/>
      <c r="F219" s="61"/>
      <c r="G219" s="77">
        <v>1</v>
      </c>
      <c r="H219" s="77">
        <f>G219</f>
        <v>1</v>
      </c>
      <c r="I219" s="67">
        <v>0.53</v>
      </c>
      <c r="J219" s="67">
        <f>I219</f>
        <v>0.53</v>
      </c>
      <c r="K219" s="67">
        <f>G219-I219</f>
        <v>0.47</v>
      </c>
      <c r="L219" s="10" t="s">
        <v>31</v>
      </c>
      <c r="M219" s="6"/>
      <c r="N219" s="50"/>
      <c r="O219" s="62">
        <v>62100</v>
      </c>
      <c r="P219" s="66" t="s">
        <v>31</v>
      </c>
      <c r="Q219" s="62">
        <f>O219</f>
        <v>62100</v>
      </c>
      <c r="R219" s="62">
        <v>32700</v>
      </c>
    </row>
    <row r="220" spans="1:18" ht="45.75" thickBot="1" x14ac:dyDescent="0.35">
      <c r="A220" s="127"/>
      <c r="B220" s="10" t="s">
        <v>69</v>
      </c>
      <c r="C220" s="50"/>
      <c r="D220" s="63" t="s">
        <v>287</v>
      </c>
      <c r="E220" s="61"/>
      <c r="F220" s="61"/>
      <c r="G220" s="6"/>
      <c r="H220" s="6"/>
      <c r="I220" s="76"/>
      <c r="J220" s="76"/>
      <c r="K220" s="76"/>
      <c r="L220" s="10"/>
      <c r="M220" s="65">
        <v>46041</v>
      </c>
      <c r="N220" s="65">
        <v>46041</v>
      </c>
      <c r="O220" s="62"/>
      <c r="P220" s="66"/>
      <c r="Q220" s="62"/>
      <c r="R220" s="53"/>
    </row>
    <row r="221" spans="1:18" ht="19.5" thickBot="1" x14ac:dyDescent="0.35">
      <c r="A221" s="128"/>
      <c r="B221" s="10" t="s">
        <v>69</v>
      </c>
      <c r="C221" s="50"/>
      <c r="D221" s="6" t="s">
        <v>144</v>
      </c>
      <c r="E221" s="61"/>
      <c r="F221" s="61"/>
      <c r="G221" s="6"/>
      <c r="H221" s="6"/>
      <c r="I221" s="76"/>
      <c r="J221" s="76"/>
      <c r="K221" s="76"/>
      <c r="L221" s="6"/>
      <c r="M221" s="65">
        <v>46381</v>
      </c>
      <c r="N221" s="65">
        <f>M221</f>
        <v>46381</v>
      </c>
      <c r="O221" s="108"/>
      <c r="P221" s="6"/>
      <c r="Q221" s="6"/>
      <c r="R221" s="50"/>
    </row>
    <row r="222" spans="1:18" s="42" customFormat="1" ht="66" customHeight="1" thickBot="1" x14ac:dyDescent="0.35">
      <c r="A222" s="138" t="s">
        <v>280</v>
      </c>
      <c r="B222" s="139"/>
      <c r="C222" s="36"/>
      <c r="D222" s="37" t="s">
        <v>282</v>
      </c>
      <c r="E222" s="38" t="s">
        <v>123</v>
      </c>
      <c r="F222" s="38">
        <v>796</v>
      </c>
      <c r="G222" s="78">
        <f>G223</f>
        <v>20</v>
      </c>
      <c r="H222" s="78">
        <f t="shared" ref="H222" si="2">H223</f>
        <v>20</v>
      </c>
      <c r="I222" s="78">
        <f>I223</f>
        <v>0</v>
      </c>
      <c r="J222" s="78">
        <f>J223</f>
        <v>0</v>
      </c>
      <c r="K222" s="78">
        <f>K223</f>
        <v>20</v>
      </c>
      <c r="L222" s="40" t="s">
        <v>31</v>
      </c>
      <c r="M222" s="40" t="s">
        <v>31</v>
      </c>
      <c r="N222" s="40" t="s">
        <v>31</v>
      </c>
      <c r="O222" s="116">
        <f>O223</f>
        <v>503631.8</v>
      </c>
      <c r="P222" s="40" t="s">
        <v>31</v>
      </c>
      <c r="Q222" s="41">
        <f>Q223</f>
        <v>503631.8</v>
      </c>
      <c r="R222" s="41">
        <f>R223</f>
        <v>0</v>
      </c>
    </row>
    <row r="223" spans="1:18" ht="19.5" thickBot="1" x14ac:dyDescent="0.35">
      <c r="A223" s="126" t="s">
        <v>151</v>
      </c>
      <c r="B223" s="10" t="s">
        <v>68</v>
      </c>
      <c r="C223" s="50"/>
      <c r="D223" s="10" t="s">
        <v>31</v>
      </c>
      <c r="E223" s="61"/>
      <c r="F223" s="61"/>
      <c r="G223" s="10">
        <v>20</v>
      </c>
      <c r="H223" s="10">
        <f>G223</f>
        <v>20</v>
      </c>
      <c r="I223" s="10">
        <v>0</v>
      </c>
      <c r="J223" s="10">
        <f>I223</f>
        <v>0</v>
      </c>
      <c r="K223" s="10">
        <f>G223-I223</f>
        <v>20</v>
      </c>
      <c r="L223" s="10" t="s">
        <v>31</v>
      </c>
      <c r="M223" s="6"/>
      <c r="N223" s="6"/>
      <c r="O223" s="79">
        <v>503631.8</v>
      </c>
      <c r="P223" s="66" t="s">
        <v>31</v>
      </c>
      <c r="Q223" s="62">
        <v>503631.8</v>
      </c>
      <c r="R223" s="62">
        <f>0</f>
        <v>0</v>
      </c>
    </row>
    <row r="224" spans="1:18" ht="45.75" thickBot="1" x14ac:dyDescent="0.35">
      <c r="A224" s="127"/>
      <c r="B224" s="10" t="s">
        <v>69</v>
      </c>
      <c r="C224" s="50"/>
      <c r="D224" s="63" t="s">
        <v>148</v>
      </c>
      <c r="E224" s="61"/>
      <c r="F224" s="61"/>
      <c r="G224" s="10" t="s">
        <v>31</v>
      </c>
      <c r="H224" s="6"/>
      <c r="I224" s="10" t="s">
        <v>31</v>
      </c>
      <c r="J224" s="6"/>
      <c r="K224" s="6"/>
      <c r="L224" s="10" t="s">
        <v>31</v>
      </c>
      <c r="M224" s="65">
        <v>46081</v>
      </c>
      <c r="N224" s="65">
        <v>46081</v>
      </c>
      <c r="O224" s="56" t="s">
        <v>31</v>
      </c>
      <c r="P224" s="10" t="s">
        <v>31</v>
      </c>
      <c r="Q224" s="10" t="s">
        <v>31</v>
      </c>
      <c r="R224" s="10" t="s">
        <v>31</v>
      </c>
    </row>
    <row r="225" spans="1:18" ht="19.5" thickBot="1" x14ac:dyDescent="0.35">
      <c r="A225" s="128"/>
      <c r="B225" s="10" t="s">
        <v>69</v>
      </c>
      <c r="C225" s="50"/>
      <c r="D225" s="6" t="s">
        <v>147</v>
      </c>
      <c r="E225" s="61"/>
      <c r="F225" s="61"/>
      <c r="G225" s="6"/>
      <c r="H225" s="6"/>
      <c r="I225" s="6"/>
      <c r="J225" s="6"/>
      <c r="K225" s="6"/>
      <c r="L225" s="6"/>
      <c r="M225" s="65">
        <v>46234</v>
      </c>
      <c r="N225" s="65">
        <v>46234</v>
      </c>
      <c r="O225" s="108"/>
      <c r="P225" s="6"/>
      <c r="Q225" s="6"/>
      <c r="R225" s="6"/>
    </row>
    <row r="226" spans="1:18" s="42" customFormat="1" ht="66" customHeight="1" thickBot="1" x14ac:dyDescent="0.35">
      <c r="A226" s="138" t="s">
        <v>281</v>
      </c>
      <c r="B226" s="139"/>
      <c r="C226" s="36"/>
      <c r="D226" s="37" t="s">
        <v>282</v>
      </c>
      <c r="E226" s="38" t="s">
        <v>122</v>
      </c>
      <c r="F226" s="38">
        <v>744</v>
      </c>
      <c r="G226" s="44">
        <v>1</v>
      </c>
      <c r="H226" s="44">
        <v>1</v>
      </c>
      <c r="I226" s="44">
        <f>R226/Q226</f>
        <v>0.7427233611743862</v>
      </c>
      <c r="J226" s="44">
        <f>I226</f>
        <v>0.7427233611743862</v>
      </c>
      <c r="K226" s="44">
        <f>H226-J226</f>
        <v>0.2572766388256138</v>
      </c>
      <c r="L226" s="40" t="s">
        <v>31</v>
      </c>
      <c r="M226" s="40" t="s">
        <v>31</v>
      </c>
      <c r="N226" s="40" t="s">
        <v>31</v>
      </c>
      <c r="O226" s="116">
        <f>O227+O230+O233</f>
        <v>197550</v>
      </c>
      <c r="P226" s="40" t="s">
        <v>31</v>
      </c>
      <c r="Q226" s="41">
        <f>Q227+Q230+Q233</f>
        <v>197550</v>
      </c>
      <c r="R226" s="41">
        <f>R227+R230+R233</f>
        <v>146725</v>
      </c>
    </row>
    <row r="227" spans="1:18" ht="19.5" thickBot="1" x14ac:dyDescent="0.35">
      <c r="A227" s="126" t="s">
        <v>151</v>
      </c>
      <c r="B227" s="10" t="s">
        <v>68</v>
      </c>
      <c r="C227" s="50"/>
      <c r="D227" s="10" t="s">
        <v>31</v>
      </c>
      <c r="E227" s="51"/>
      <c r="F227" s="61"/>
      <c r="G227" s="67">
        <v>1</v>
      </c>
      <c r="H227" s="67">
        <v>1</v>
      </c>
      <c r="I227" s="67">
        <f>R227/Q227</f>
        <v>0.41479562464018421</v>
      </c>
      <c r="J227" s="67">
        <f>I227</f>
        <v>0.41479562464018421</v>
      </c>
      <c r="K227" s="67">
        <f>H227-J227</f>
        <v>0.58520437535981573</v>
      </c>
      <c r="L227" s="10" t="s">
        <v>31</v>
      </c>
      <c r="M227" s="6"/>
      <c r="N227" s="6"/>
      <c r="O227" s="79">
        <v>86850</v>
      </c>
      <c r="P227" s="66" t="s">
        <v>31</v>
      </c>
      <c r="Q227" s="62">
        <v>86850</v>
      </c>
      <c r="R227" s="62">
        <v>36025</v>
      </c>
    </row>
    <row r="228" spans="1:18" ht="38.25" thickBot="1" x14ac:dyDescent="0.35">
      <c r="A228" s="127"/>
      <c r="B228" s="10" t="s">
        <v>69</v>
      </c>
      <c r="C228" s="50"/>
      <c r="D228" s="70" t="s">
        <v>284</v>
      </c>
      <c r="E228" s="51"/>
      <c r="F228" s="61"/>
      <c r="G228" s="10" t="s">
        <v>31</v>
      </c>
      <c r="H228" s="6"/>
      <c r="I228" s="10" t="s">
        <v>31</v>
      </c>
      <c r="J228" s="6"/>
      <c r="K228" s="6"/>
      <c r="L228" s="10" t="s">
        <v>31</v>
      </c>
      <c r="M228" s="65">
        <v>46097</v>
      </c>
      <c r="N228" s="65">
        <v>46097</v>
      </c>
      <c r="O228" s="56" t="s">
        <v>31</v>
      </c>
      <c r="P228" s="10" t="s">
        <v>31</v>
      </c>
      <c r="Q228" s="10" t="s">
        <v>31</v>
      </c>
      <c r="R228" s="10" t="s">
        <v>31</v>
      </c>
    </row>
    <row r="229" spans="1:18" ht="38.25" thickBot="1" x14ac:dyDescent="0.35">
      <c r="A229" s="128"/>
      <c r="B229" s="10" t="s">
        <v>69</v>
      </c>
      <c r="C229" s="50"/>
      <c r="D229" s="70" t="s">
        <v>285</v>
      </c>
      <c r="E229" s="51"/>
      <c r="F229" s="61"/>
      <c r="G229" s="6"/>
      <c r="H229" s="6"/>
      <c r="I229" s="6"/>
      <c r="J229" s="6"/>
      <c r="K229" s="6"/>
      <c r="L229" s="6"/>
      <c r="M229" s="65">
        <v>46381</v>
      </c>
      <c r="N229" s="65">
        <v>46381</v>
      </c>
      <c r="O229" s="108"/>
      <c r="P229" s="6"/>
      <c r="Q229" s="6"/>
      <c r="R229" s="6"/>
    </row>
    <row r="230" spans="1:18" ht="19.5" thickBot="1" x14ac:dyDescent="0.35">
      <c r="A230" s="126" t="s">
        <v>286</v>
      </c>
      <c r="B230" s="10" t="s">
        <v>68</v>
      </c>
      <c r="C230" s="50"/>
      <c r="D230" s="10" t="s">
        <v>31</v>
      </c>
      <c r="E230" s="51"/>
      <c r="F230" s="61"/>
      <c r="G230" s="67">
        <v>1</v>
      </c>
      <c r="H230" s="67">
        <v>1</v>
      </c>
      <c r="I230" s="67">
        <f>R230/Q230</f>
        <v>1</v>
      </c>
      <c r="J230" s="67">
        <f>I230</f>
        <v>1</v>
      </c>
      <c r="K230" s="67">
        <f>H230-J230</f>
        <v>0</v>
      </c>
      <c r="L230" s="10" t="s">
        <v>31</v>
      </c>
      <c r="M230" s="6"/>
      <c r="N230" s="50"/>
      <c r="O230" s="79">
        <v>36600</v>
      </c>
      <c r="P230" s="66" t="s">
        <v>31</v>
      </c>
      <c r="Q230" s="62">
        <f>O230</f>
        <v>36600</v>
      </c>
      <c r="R230" s="62">
        <v>36600</v>
      </c>
    </row>
    <row r="231" spans="1:18" ht="38.25" thickBot="1" x14ac:dyDescent="0.35">
      <c r="A231" s="127"/>
      <c r="B231" s="10" t="s">
        <v>69</v>
      </c>
      <c r="C231" s="50"/>
      <c r="D231" s="70" t="s">
        <v>284</v>
      </c>
      <c r="E231" s="51"/>
      <c r="F231" s="61"/>
      <c r="G231" s="10" t="s">
        <v>31</v>
      </c>
      <c r="H231" s="6"/>
      <c r="I231" s="10" t="s">
        <v>31</v>
      </c>
      <c r="J231" s="6"/>
      <c r="K231" s="6"/>
      <c r="L231" s="10" t="s">
        <v>31</v>
      </c>
      <c r="M231" s="65">
        <v>46097</v>
      </c>
      <c r="N231" s="65">
        <v>46097</v>
      </c>
      <c r="O231" s="56" t="s">
        <v>31</v>
      </c>
      <c r="P231" s="10" t="s">
        <v>31</v>
      </c>
      <c r="Q231" s="10" t="s">
        <v>31</v>
      </c>
      <c r="R231" s="10" t="s">
        <v>31</v>
      </c>
    </row>
    <row r="232" spans="1:18" ht="38.25" thickBot="1" x14ac:dyDescent="0.35">
      <c r="A232" s="128"/>
      <c r="B232" s="10" t="s">
        <v>69</v>
      </c>
      <c r="C232" s="50"/>
      <c r="D232" s="70" t="s">
        <v>285</v>
      </c>
      <c r="E232" s="51"/>
      <c r="F232" s="61"/>
      <c r="G232" s="6"/>
      <c r="H232" s="6"/>
      <c r="I232" s="6"/>
      <c r="J232" s="6"/>
      <c r="K232" s="6"/>
      <c r="L232" s="6"/>
      <c r="M232" s="65">
        <v>46381</v>
      </c>
      <c r="N232" s="65">
        <v>46381</v>
      </c>
      <c r="O232" s="108"/>
      <c r="P232" s="6"/>
      <c r="Q232" s="6"/>
      <c r="R232" s="6"/>
    </row>
    <row r="233" spans="1:18" ht="19.5" thickBot="1" x14ac:dyDescent="0.35">
      <c r="A233" s="126" t="s">
        <v>156</v>
      </c>
      <c r="B233" s="10" t="s">
        <v>68</v>
      </c>
      <c r="C233" s="50"/>
      <c r="D233" s="10" t="s">
        <v>31</v>
      </c>
      <c r="E233" s="51"/>
      <c r="F233" s="61"/>
      <c r="G233" s="67">
        <v>1</v>
      </c>
      <c r="H233" s="67">
        <v>1</v>
      </c>
      <c r="I233" s="67">
        <v>1</v>
      </c>
      <c r="J233" s="67">
        <v>1</v>
      </c>
      <c r="K233" s="67">
        <f>H233-J233</f>
        <v>0</v>
      </c>
      <c r="L233" s="10" t="s">
        <v>31</v>
      </c>
      <c r="M233" s="6"/>
      <c r="N233" s="50"/>
      <c r="O233" s="79">
        <v>74100</v>
      </c>
      <c r="P233" s="66" t="s">
        <v>31</v>
      </c>
      <c r="Q233" s="62">
        <v>74100</v>
      </c>
      <c r="R233" s="62">
        <v>74100</v>
      </c>
    </row>
    <row r="234" spans="1:18" ht="38.25" thickBot="1" x14ac:dyDescent="0.35">
      <c r="A234" s="127"/>
      <c r="B234" s="10" t="s">
        <v>69</v>
      </c>
      <c r="C234" s="50"/>
      <c r="D234" s="70" t="s">
        <v>284</v>
      </c>
      <c r="E234" s="51"/>
      <c r="F234" s="61"/>
      <c r="G234" s="10" t="s">
        <v>31</v>
      </c>
      <c r="H234" s="6"/>
      <c r="I234" s="10" t="s">
        <v>31</v>
      </c>
      <c r="J234" s="6"/>
      <c r="K234" s="6"/>
      <c r="L234" s="10" t="s">
        <v>31</v>
      </c>
      <c r="M234" s="65">
        <v>46097</v>
      </c>
      <c r="N234" s="65">
        <v>46097</v>
      </c>
      <c r="O234" s="56" t="s">
        <v>31</v>
      </c>
      <c r="P234" s="10" t="s">
        <v>31</v>
      </c>
      <c r="Q234" s="10" t="s">
        <v>31</v>
      </c>
      <c r="R234" s="10" t="s">
        <v>31</v>
      </c>
    </row>
    <row r="235" spans="1:18" ht="38.25" thickBot="1" x14ac:dyDescent="0.35">
      <c r="A235" s="128"/>
      <c r="B235" s="10" t="s">
        <v>69</v>
      </c>
      <c r="C235" s="50"/>
      <c r="D235" s="69" t="s">
        <v>285</v>
      </c>
      <c r="E235" s="51"/>
      <c r="F235" s="61"/>
      <c r="G235" s="6"/>
      <c r="H235" s="6"/>
      <c r="I235" s="6"/>
      <c r="J235" s="6"/>
      <c r="K235" s="6"/>
      <c r="L235" s="6"/>
      <c r="M235" s="65">
        <v>46381</v>
      </c>
      <c r="N235" s="65">
        <v>46142</v>
      </c>
      <c r="O235" s="108"/>
      <c r="P235" s="6"/>
      <c r="Q235" s="6"/>
      <c r="R235" s="6"/>
    </row>
    <row r="236" spans="1:18" ht="32.25" thickBot="1" x14ac:dyDescent="0.35">
      <c r="A236" s="138" t="s">
        <v>289</v>
      </c>
      <c r="B236" s="139"/>
      <c r="C236" s="36"/>
      <c r="D236" s="37" t="s">
        <v>290</v>
      </c>
      <c r="E236" s="38" t="s">
        <v>122</v>
      </c>
      <c r="F236" s="38">
        <v>744</v>
      </c>
      <c r="G236" s="44">
        <v>1</v>
      </c>
      <c r="H236" s="44">
        <v>1</v>
      </c>
      <c r="I236" s="44">
        <f>R236/Q236</f>
        <v>2.9857902766717126E-2</v>
      </c>
      <c r="J236" s="44">
        <f>I236</f>
        <v>2.9857902766717126E-2</v>
      </c>
      <c r="K236" s="44">
        <f>H236-J236</f>
        <v>0.97014209723328282</v>
      </c>
      <c r="L236" s="40" t="s">
        <v>31</v>
      </c>
      <c r="M236" s="40" t="s">
        <v>31</v>
      </c>
      <c r="N236" s="40" t="s">
        <v>31</v>
      </c>
      <c r="O236" s="116">
        <f>O237+O240</f>
        <v>3748560.67</v>
      </c>
      <c r="P236" s="40" t="s">
        <v>31</v>
      </c>
      <c r="Q236" s="41">
        <f>Q237+Q240</f>
        <v>3748560.67</v>
      </c>
      <c r="R236" s="41">
        <f>R237+R240</f>
        <v>111924.16</v>
      </c>
    </row>
    <row r="237" spans="1:18" ht="19.5" thickBot="1" x14ac:dyDescent="0.35">
      <c r="A237" s="126" t="s">
        <v>153</v>
      </c>
      <c r="B237" s="10" t="s">
        <v>68</v>
      </c>
      <c r="C237" s="50"/>
      <c r="D237" s="10" t="s">
        <v>31</v>
      </c>
      <c r="E237" s="51"/>
      <c r="F237" s="61"/>
      <c r="G237" s="67">
        <v>1</v>
      </c>
      <c r="H237" s="67">
        <v>1</v>
      </c>
      <c r="I237" s="67">
        <v>0</v>
      </c>
      <c r="J237" s="67">
        <f>I237</f>
        <v>0</v>
      </c>
      <c r="K237" s="67">
        <f>H237-J237</f>
        <v>1</v>
      </c>
      <c r="L237" s="10" t="s">
        <v>31</v>
      </c>
      <c r="M237" s="6"/>
      <c r="N237" s="6"/>
      <c r="O237" s="62">
        <v>3636636.51</v>
      </c>
      <c r="P237" s="66" t="s">
        <v>31</v>
      </c>
      <c r="Q237" s="62">
        <f>O237</f>
        <v>3636636.51</v>
      </c>
      <c r="R237" s="62">
        <v>0</v>
      </c>
    </row>
    <row r="238" spans="1:18" ht="75.75" thickBot="1" x14ac:dyDescent="0.35">
      <c r="A238" s="127"/>
      <c r="B238" s="10" t="s">
        <v>69</v>
      </c>
      <c r="C238" s="50"/>
      <c r="D238" s="70" t="s">
        <v>148</v>
      </c>
      <c r="E238" s="51"/>
      <c r="F238" s="61"/>
      <c r="G238" s="10" t="s">
        <v>31</v>
      </c>
      <c r="H238" s="6"/>
      <c r="I238" s="10" t="s">
        <v>31</v>
      </c>
      <c r="J238" s="6"/>
      <c r="K238" s="6"/>
      <c r="L238" s="10" t="s">
        <v>31</v>
      </c>
      <c r="M238" s="65">
        <v>46147</v>
      </c>
      <c r="N238" s="65">
        <f>M238</f>
        <v>46147</v>
      </c>
      <c r="O238" s="10" t="s">
        <v>31</v>
      </c>
      <c r="P238" s="10" t="s">
        <v>31</v>
      </c>
      <c r="Q238" s="10" t="s">
        <v>31</v>
      </c>
      <c r="R238" s="10" t="s">
        <v>31</v>
      </c>
    </row>
    <row r="239" spans="1:18" ht="38.25" thickBot="1" x14ac:dyDescent="0.35">
      <c r="A239" s="128"/>
      <c r="B239" s="10" t="s">
        <v>69</v>
      </c>
      <c r="C239" s="50"/>
      <c r="D239" s="70" t="s">
        <v>147</v>
      </c>
      <c r="E239" s="51"/>
      <c r="F239" s="61"/>
      <c r="G239" s="6"/>
      <c r="H239" s="6"/>
      <c r="I239" s="6"/>
      <c r="J239" s="6"/>
      <c r="K239" s="6"/>
      <c r="L239" s="6"/>
      <c r="M239" s="65">
        <v>46265</v>
      </c>
      <c r="N239" s="65">
        <f>M239</f>
        <v>46265</v>
      </c>
      <c r="O239" s="6"/>
      <c r="P239" s="6"/>
      <c r="Q239" s="6"/>
      <c r="R239" s="6"/>
    </row>
    <row r="240" spans="1:18" ht="19.5" thickBot="1" x14ac:dyDescent="0.35">
      <c r="A240" s="126" t="s">
        <v>150</v>
      </c>
      <c r="B240" s="10" t="s">
        <v>68</v>
      </c>
      <c r="C240" s="50"/>
      <c r="D240" s="10" t="s">
        <v>31</v>
      </c>
      <c r="E240" s="51"/>
      <c r="F240" s="61"/>
      <c r="G240" s="67">
        <v>1</v>
      </c>
      <c r="H240" s="67">
        <v>1</v>
      </c>
      <c r="I240" s="67">
        <f>R240/Q240</f>
        <v>1</v>
      </c>
      <c r="J240" s="67">
        <f>I240</f>
        <v>1</v>
      </c>
      <c r="K240" s="67">
        <f>H240-J240</f>
        <v>0</v>
      </c>
      <c r="L240" s="10" t="s">
        <v>31</v>
      </c>
      <c r="M240" s="6"/>
      <c r="N240" s="6"/>
      <c r="O240" s="62">
        <v>111924.16</v>
      </c>
      <c r="P240" s="66" t="s">
        <v>31</v>
      </c>
      <c r="Q240" s="79">
        <v>111924.16</v>
      </c>
      <c r="R240" s="79">
        <v>111924.16</v>
      </c>
    </row>
    <row r="241" spans="1:18" ht="75.75" thickBot="1" x14ac:dyDescent="0.35">
      <c r="A241" s="127"/>
      <c r="B241" s="10" t="s">
        <v>69</v>
      </c>
      <c r="C241" s="50"/>
      <c r="D241" s="70" t="s">
        <v>148</v>
      </c>
      <c r="E241" s="51"/>
      <c r="F241" s="61"/>
      <c r="G241" s="10" t="s">
        <v>31</v>
      </c>
      <c r="H241" s="6"/>
      <c r="I241" s="10" t="s">
        <v>31</v>
      </c>
      <c r="J241" s="6"/>
      <c r="K241" s="6"/>
      <c r="L241" s="10" t="s">
        <v>31</v>
      </c>
      <c r="M241" s="65">
        <v>46191</v>
      </c>
      <c r="N241" s="65">
        <f>M241</f>
        <v>46191</v>
      </c>
      <c r="O241" s="10" t="s">
        <v>31</v>
      </c>
      <c r="P241" s="10" t="s">
        <v>31</v>
      </c>
      <c r="Q241" s="10" t="s">
        <v>31</v>
      </c>
      <c r="R241" s="10" t="s">
        <v>31</v>
      </c>
    </row>
    <row r="242" spans="1:18" ht="38.25" thickBot="1" x14ac:dyDescent="0.35">
      <c r="A242" s="128"/>
      <c r="B242" s="10" t="s">
        <v>69</v>
      </c>
      <c r="C242" s="50"/>
      <c r="D242" s="70" t="s">
        <v>147</v>
      </c>
      <c r="E242" s="51"/>
      <c r="F242" s="61"/>
      <c r="G242" s="6"/>
      <c r="H242" s="6"/>
      <c r="I242" s="6"/>
      <c r="J242" s="6"/>
      <c r="K242" s="6"/>
      <c r="L242" s="6"/>
      <c r="M242" s="65">
        <v>46203</v>
      </c>
      <c r="N242" s="65">
        <f>M242</f>
        <v>46203</v>
      </c>
      <c r="O242" s="6"/>
      <c r="P242" s="6"/>
      <c r="Q242" s="6"/>
      <c r="R242" s="6"/>
    </row>
    <row r="243" spans="1:18" ht="134.44999999999999" customHeight="1" thickBot="1" x14ac:dyDescent="0.35">
      <c r="A243" s="138" t="s">
        <v>305</v>
      </c>
      <c r="B243" s="139"/>
      <c r="C243" s="36"/>
      <c r="D243" s="37" t="s">
        <v>290</v>
      </c>
      <c r="E243" s="38" t="s">
        <v>122</v>
      </c>
      <c r="F243" s="38">
        <v>744</v>
      </c>
      <c r="G243" s="44">
        <v>1</v>
      </c>
      <c r="H243" s="44">
        <v>1</v>
      </c>
      <c r="I243" s="44">
        <v>1</v>
      </c>
      <c r="J243" s="44">
        <f>I243</f>
        <v>1</v>
      </c>
      <c r="K243" s="44">
        <f>H243-J243</f>
        <v>0</v>
      </c>
      <c r="L243" s="40" t="s">
        <v>31</v>
      </c>
      <c r="M243" s="40" t="s">
        <v>31</v>
      </c>
      <c r="N243" s="40" t="s">
        <v>31</v>
      </c>
      <c r="O243" s="116">
        <f>O244+O247+O250+O253+O256+O259+O262+O265+O268</f>
        <v>632826.80000000005</v>
      </c>
      <c r="P243" s="40" t="s">
        <v>31</v>
      </c>
      <c r="Q243" s="41">
        <f>Q244+Q247+Q250+Q253+Q256+Q259+Q262+Q265+Q268</f>
        <v>630928.70000000007</v>
      </c>
      <c r="R243" s="41">
        <f>R244+R247+R250+R253+R256+R259+R262+R265+R268</f>
        <v>630760.4</v>
      </c>
    </row>
    <row r="244" spans="1:18" ht="19.5" thickBot="1" x14ac:dyDescent="0.35">
      <c r="A244" s="126" t="s">
        <v>152</v>
      </c>
      <c r="B244" s="10" t="s">
        <v>68</v>
      </c>
      <c r="C244" s="50"/>
      <c r="D244" s="10" t="s">
        <v>31</v>
      </c>
      <c r="E244" s="51"/>
      <c r="F244" s="61"/>
      <c r="G244" s="67">
        <v>1</v>
      </c>
      <c r="H244" s="67">
        <v>1</v>
      </c>
      <c r="I244" s="67">
        <v>1</v>
      </c>
      <c r="J244" s="67">
        <f>I244</f>
        <v>1</v>
      </c>
      <c r="K244" s="67">
        <f>H244-J244</f>
        <v>0</v>
      </c>
      <c r="L244" s="10" t="s">
        <v>31</v>
      </c>
      <c r="M244" s="6"/>
      <c r="N244" s="6"/>
      <c r="O244" s="62">
        <v>54038.05</v>
      </c>
      <c r="P244" s="66" t="s">
        <v>31</v>
      </c>
      <c r="Q244" s="62">
        <f>O244</f>
        <v>54038.05</v>
      </c>
      <c r="R244" s="62">
        <v>54038.05</v>
      </c>
    </row>
    <row r="245" spans="1:18" ht="75.75" thickBot="1" x14ac:dyDescent="0.35">
      <c r="A245" s="127"/>
      <c r="B245" s="10" t="s">
        <v>69</v>
      </c>
      <c r="C245" s="50"/>
      <c r="D245" s="70" t="s">
        <v>148</v>
      </c>
      <c r="E245" s="51"/>
      <c r="F245" s="61"/>
      <c r="G245" s="10" t="s">
        <v>31</v>
      </c>
      <c r="H245" s="6"/>
      <c r="I245" s="10" t="s">
        <v>31</v>
      </c>
      <c r="J245" s="6"/>
      <c r="K245" s="6"/>
      <c r="L245" s="10" t="s">
        <v>31</v>
      </c>
      <c r="M245" s="65">
        <v>46147</v>
      </c>
      <c r="N245" s="65">
        <f>M245</f>
        <v>46147</v>
      </c>
      <c r="O245" s="10" t="s">
        <v>31</v>
      </c>
      <c r="P245" s="10" t="s">
        <v>31</v>
      </c>
      <c r="Q245" s="10" t="s">
        <v>31</v>
      </c>
      <c r="R245" s="10" t="s">
        <v>31</v>
      </c>
    </row>
    <row r="246" spans="1:18" ht="38.25" thickBot="1" x14ac:dyDescent="0.35">
      <c r="A246" s="128"/>
      <c r="B246" s="10" t="s">
        <v>69</v>
      </c>
      <c r="C246" s="50"/>
      <c r="D246" s="70" t="s">
        <v>147</v>
      </c>
      <c r="E246" s="51"/>
      <c r="F246" s="61"/>
      <c r="G246" s="6"/>
      <c r="H246" s="6"/>
      <c r="I246" s="6"/>
      <c r="J246" s="6"/>
      <c r="K246" s="6"/>
      <c r="L246" s="6"/>
      <c r="M246" s="65">
        <v>46203</v>
      </c>
      <c r="N246" s="65">
        <f>M246</f>
        <v>46203</v>
      </c>
      <c r="O246" s="108"/>
      <c r="P246" s="6"/>
      <c r="Q246" s="6"/>
      <c r="R246" s="6"/>
    </row>
    <row r="247" spans="1:18" ht="19.5" thickBot="1" x14ac:dyDescent="0.35">
      <c r="A247" s="126" t="s">
        <v>150</v>
      </c>
      <c r="B247" s="10" t="s">
        <v>68</v>
      </c>
      <c r="C247" s="50"/>
      <c r="D247" s="10" t="s">
        <v>31</v>
      </c>
      <c r="E247" s="51"/>
      <c r="F247" s="61"/>
      <c r="G247" s="67">
        <v>1</v>
      </c>
      <c r="H247" s="67">
        <v>1</v>
      </c>
      <c r="I247" s="67">
        <v>1</v>
      </c>
      <c r="J247" s="67">
        <f>I247</f>
        <v>1</v>
      </c>
      <c r="K247" s="67">
        <f>H247-J247</f>
        <v>0</v>
      </c>
      <c r="L247" s="10" t="s">
        <v>31</v>
      </c>
      <c r="M247" s="6"/>
      <c r="N247" s="6"/>
      <c r="O247" s="79">
        <v>64954</v>
      </c>
      <c r="P247" s="66" t="s">
        <v>31</v>
      </c>
      <c r="Q247" s="62">
        <f>O247</f>
        <v>64954</v>
      </c>
      <c r="R247" s="79">
        <v>64954</v>
      </c>
    </row>
    <row r="248" spans="1:18" ht="75.75" thickBot="1" x14ac:dyDescent="0.35">
      <c r="A248" s="127"/>
      <c r="B248" s="10" t="s">
        <v>69</v>
      </c>
      <c r="C248" s="50"/>
      <c r="D248" s="70" t="s">
        <v>148</v>
      </c>
      <c r="E248" s="51"/>
      <c r="F248" s="61"/>
      <c r="G248" s="10" t="s">
        <v>31</v>
      </c>
      <c r="H248" s="6"/>
      <c r="I248" s="10" t="s">
        <v>31</v>
      </c>
      <c r="J248" s="6"/>
      <c r="K248" s="6"/>
      <c r="L248" s="10" t="s">
        <v>31</v>
      </c>
      <c r="M248" s="65">
        <v>46147</v>
      </c>
      <c r="N248" s="65">
        <f>M248</f>
        <v>46147</v>
      </c>
      <c r="O248" s="56" t="s">
        <v>31</v>
      </c>
      <c r="P248" s="10" t="s">
        <v>31</v>
      </c>
      <c r="Q248" s="10" t="s">
        <v>31</v>
      </c>
      <c r="R248" s="10" t="s">
        <v>31</v>
      </c>
    </row>
    <row r="249" spans="1:18" ht="38.25" thickBot="1" x14ac:dyDescent="0.35">
      <c r="A249" s="128"/>
      <c r="B249" s="10" t="s">
        <v>69</v>
      </c>
      <c r="C249" s="50"/>
      <c r="D249" s="70" t="s">
        <v>147</v>
      </c>
      <c r="E249" s="51"/>
      <c r="F249" s="61"/>
      <c r="G249" s="6"/>
      <c r="H249" s="6"/>
      <c r="I249" s="6"/>
      <c r="J249" s="6"/>
      <c r="K249" s="6"/>
      <c r="L249" s="6"/>
      <c r="M249" s="65">
        <v>46203</v>
      </c>
      <c r="N249" s="65">
        <f>M249</f>
        <v>46203</v>
      </c>
      <c r="O249" s="108"/>
      <c r="P249" s="6"/>
      <c r="Q249" s="6"/>
      <c r="R249" s="6"/>
    </row>
    <row r="250" spans="1:18" ht="19.5" thickBot="1" x14ac:dyDescent="0.35">
      <c r="A250" s="126" t="s">
        <v>151</v>
      </c>
      <c r="B250" s="10" t="s">
        <v>68</v>
      </c>
      <c r="C250" s="50"/>
      <c r="D250" s="10" t="s">
        <v>31</v>
      </c>
      <c r="E250" s="51"/>
      <c r="F250" s="61"/>
      <c r="G250" s="67">
        <v>1</v>
      </c>
      <c r="H250" s="67">
        <v>1</v>
      </c>
      <c r="I250" s="67">
        <v>1</v>
      </c>
      <c r="J250" s="67">
        <f>I250</f>
        <v>1</v>
      </c>
      <c r="K250" s="67">
        <f>H250-J250</f>
        <v>0</v>
      </c>
      <c r="L250" s="10" t="s">
        <v>31</v>
      </c>
      <c r="M250" s="6"/>
      <c r="N250" s="6"/>
      <c r="O250" s="79">
        <v>78016.05</v>
      </c>
      <c r="P250" s="66" t="s">
        <v>31</v>
      </c>
      <c r="Q250" s="62">
        <f>O250</f>
        <v>78016.05</v>
      </c>
      <c r="R250" s="62">
        <v>78016.05</v>
      </c>
    </row>
    <row r="251" spans="1:18" ht="75.75" thickBot="1" x14ac:dyDescent="0.35">
      <c r="A251" s="127"/>
      <c r="B251" s="10" t="s">
        <v>69</v>
      </c>
      <c r="C251" s="50"/>
      <c r="D251" s="70" t="s">
        <v>148</v>
      </c>
      <c r="E251" s="51"/>
      <c r="F251" s="61"/>
      <c r="G251" s="10" t="s">
        <v>31</v>
      </c>
      <c r="H251" s="6"/>
      <c r="I251" s="10" t="s">
        <v>31</v>
      </c>
      <c r="J251" s="6"/>
      <c r="K251" s="6"/>
      <c r="L251" s="10" t="s">
        <v>31</v>
      </c>
      <c r="M251" s="65">
        <v>46147</v>
      </c>
      <c r="N251" s="65">
        <f>M251</f>
        <v>46147</v>
      </c>
      <c r="O251" s="56" t="s">
        <v>31</v>
      </c>
      <c r="P251" s="10" t="s">
        <v>31</v>
      </c>
      <c r="Q251" s="10" t="s">
        <v>31</v>
      </c>
      <c r="R251" s="10" t="s">
        <v>31</v>
      </c>
    </row>
    <row r="252" spans="1:18" ht="38.25" thickBot="1" x14ac:dyDescent="0.35">
      <c r="A252" s="128"/>
      <c r="B252" s="10" t="s">
        <v>69</v>
      </c>
      <c r="C252" s="50"/>
      <c r="D252" s="70" t="s">
        <v>147</v>
      </c>
      <c r="E252" s="51"/>
      <c r="F252" s="61"/>
      <c r="G252" s="6"/>
      <c r="H252" s="6"/>
      <c r="I252" s="6"/>
      <c r="J252" s="6"/>
      <c r="K252" s="6"/>
      <c r="L252" s="6"/>
      <c r="M252" s="65">
        <v>46203</v>
      </c>
      <c r="N252" s="65">
        <f>M252</f>
        <v>46203</v>
      </c>
      <c r="O252" s="108"/>
      <c r="P252" s="6"/>
      <c r="Q252" s="6"/>
      <c r="R252" s="6"/>
    </row>
    <row r="253" spans="1:18" ht="19.5" thickBot="1" x14ac:dyDescent="0.35">
      <c r="A253" s="126" t="s">
        <v>153</v>
      </c>
      <c r="B253" s="10" t="s">
        <v>68</v>
      </c>
      <c r="C253" s="50"/>
      <c r="D253" s="10" t="s">
        <v>31</v>
      </c>
      <c r="E253" s="51"/>
      <c r="F253" s="61"/>
      <c r="G253" s="67">
        <v>1</v>
      </c>
      <c r="H253" s="67">
        <v>1</v>
      </c>
      <c r="I253" s="67">
        <f>R253/Q253</f>
        <v>1</v>
      </c>
      <c r="J253" s="67">
        <f>I253</f>
        <v>1</v>
      </c>
      <c r="K253" s="67">
        <f>H253-J253</f>
        <v>0</v>
      </c>
      <c r="L253" s="10" t="s">
        <v>31</v>
      </c>
      <c r="M253" s="6"/>
      <c r="N253" s="6"/>
      <c r="O253" s="79">
        <v>90020.85</v>
      </c>
      <c r="P253" s="66" t="s">
        <v>31</v>
      </c>
      <c r="Q253" s="62">
        <f>O253</f>
        <v>90020.85</v>
      </c>
      <c r="R253" s="62">
        <v>90020.85</v>
      </c>
    </row>
    <row r="254" spans="1:18" ht="75.75" thickBot="1" x14ac:dyDescent="0.35">
      <c r="A254" s="127"/>
      <c r="B254" s="10" t="s">
        <v>69</v>
      </c>
      <c r="C254" s="50"/>
      <c r="D254" s="70" t="s">
        <v>148</v>
      </c>
      <c r="E254" s="51"/>
      <c r="F254" s="61"/>
      <c r="G254" s="10" t="s">
        <v>31</v>
      </c>
      <c r="H254" s="6"/>
      <c r="I254" s="10" t="s">
        <v>31</v>
      </c>
      <c r="J254" s="6"/>
      <c r="K254" s="6"/>
      <c r="L254" s="10" t="s">
        <v>31</v>
      </c>
      <c r="M254" s="65">
        <v>46147</v>
      </c>
      <c r="N254" s="65">
        <f>M254</f>
        <v>46147</v>
      </c>
      <c r="O254" s="56" t="s">
        <v>31</v>
      </c>
      <c r="P254" s="10" t="s">
        <v>31</v>
      </c>
      <c r="Q254" s="10" t="s">
        <v>31</v>
      </c>
      <c r="R254" s="10" t="s">
        <v>31</v>
      </c>
    </row>
    <row r="255" spans="1:18" ht="38.25" thickBot="1" x14ac:dyDescent="0.35">
      <c r="A255" s="128"/>
      <c r="B255" s="10" t="s">
        <v>69</v>
      </c>
      <c r="C255" s="50"/>
      <c r="D255" s="70" t="s">
        <v>147</v>
      </c>
      <c r="E255" s="51"/>
      <c r="F255" s="61"/>
      <c r="G255" s="6"/>
      <c r="H255" s="6"/>
      <c r="I255" s="6"/>
      <c r="J255" s="6"/>
      <c r="K255" s="6"/>
      <c r="L255" s="6"/>
      <c r="M255" s="65">
        <v>46203</v>
      </c>
      <c r="N255" s="65">
        <f>M255</f>
        <v>46203</v>
      </c>
      <c r="O255" s="108"/>
      <c r="P255" s="6"/>
      <c r="Q255" s="6"/>
      <c r="R255" s="6"/>
    </row>
    <row r="256" spans="1:18" ht="19.5" thickBot="1" x14ac:dyDescent="0.35">
      <c r="A256" s="126" t="s">
        <v>154</v>
      </c>
      <c r="B256" s="10" t="s">
        <v>68</v>
      </c>
      <c r="C256" s="50"/>
      <c r="D256" s="10" t="s">
        <v>31</v>
      </c>
      <c r="E256" s="51"/>
      <c r="F256" s="61"/>
      <c r="G256" s="67">
        <v>1</v>
      </c>
      <c r="H256" s="67">
        <v>1</v>
      </c>
      <c r="I256" s="67">
        <v>1</v>
      </c>
      <c r="J256" s="67">
        <f>I256</f>
        <v>1</v>
      </c>
      <c r="K256" s="67">
        <f>H256-J256</f>
        <v>0</v>
      </c>
      <c r="L256" s="10" t="s">
        <v>31</v>
      </c>
      <c r="M256" s="6"/>
      <c r="N256" s="6"/>
      <c r="O256" s="79">
        <v>54206.35</v>
      </c>
      <c r="P256" s="66" t="s">
        <v>31</v>
      </c>
      <c r="Q256" s="62">
        <f>O256</f>
        <v>54206.35</v>
      </c>
      <c r="R256" s="62">
        <v>54038.05</v>
      </c>
    </row>
    <row r="257" spans="1:18" ht="75.75" thickBot="1" x14ac:dyDescent="0.35">
      <c r="A257" s="127"/>
      <c r="B257" s="10" t="s">
        <v>69</v>
      </c>
      <c r="C257" s="50"/>
      <c r="D257" s="70" t="s">
        <v>148</v>
      </c>
      <c r="E257" s="51"/>
      <c r="F257" s="61"/>
      <c r="G257" s="10" t="s">
        <v>31</v>
      </c>
      <c r="H257" s="6"/>
      <c r="I257" s="10" t="s">
        <v>31</v>
      </c>
      <c r="J257" s="6"/>
      <c r="K257" s="6"/>
      <c r="L257" s="10" t="s">
        <v>31</v>
      </c>
      <c r="M257" s="65">
        <v>46147</v>
      </c>
      <c r="N257" s="65">
        <f>M257</f>
        <v>46147</v>
      </c>
      <c r="O257" s="56" t="s">
        <v>31</v>
      </c>
      <c r="P257" s="10" t="s">
        <v>31</v>
      </c>
      <c r="Q257" s="10" t="s">
        <v>31</v>
      </c>
      <c r="R257" s="10" t="s">
        <v>31</v>
      </c>
    </row>
    <row r="258" spans="1:18" ht="38.25" thickBot="1" x14ac:dyDescent="0.35">
      <c r="A258" s="128"/>
      <c r="B258" s="10" t="s">
        <v>69</v>
      </c>
      <c r="C258" s="50"/>
      <c r="D258" s="70" t="s">
        <v>147</v>
      </c>
      <c r="E258" s="51"/>
      <c r="F258" s="61"/>
      <c r="G258" s="6"/>
      <c r="H258" s="6"/>
      <c r="I258" s="6"/>
      <c r="J258" s="6"/>
      <c r="K258" s="6"/>
      <c r="L258" s="6"/>
      <c r="M258" s="65">
        <v>46203</v>
      </c>
      <c r="N258" s="65">
        <f>M258</f>
        <v>46203</v>
      </c>
      <c r="O258" s="6"/>
      <c r="P258" s="6"/>
      <c r="Q258" s="6"/>
      <c r="R258" s="6"/>
    </row>
    <row r="259" spans="1:18" ht="19.5" thickBot="1" x14ac:dyDescent="0.35">
      <c r="A259" s="126" t="s">
        <v>286</v>
      </c>
      <c r="B259" s="10" t="s">
        <v>68</v>
      </c>
      <c r="C259" s="50"/>
      <c r="D259" s="10" t="s">
        <v>31</v>
      </c>
      <c r="E259" s="51"/>
      <c r="F259" s="61"/>
      <c r="G259" s="67">
        <v>1</v>
      </c>
      <c r="H259" s="67">
        <v>1</v>
      </c>
      <c r="I259" s="67">
        <v>1</v>
      </c>
      <c r="J259" s="67">
        <f>I259</f>
        <v>1</v>
      </c>
      <c r="K259" s="67">
        <f>H259-J259</f>
        <v>0</v>
      </c>
      <c r="L259" s="10" t="s">
        <v>31</v>
      </c>
      <c r="M259" s="6"/>
      <c r="N259" s="6"/>
      <c r="O259" s="62">
        <v>101392.95</v>
      </c>
      <c r="P259" s="66" t="s">
        <v>31</v>
      </c>
      <c r="Q259" s="62">
        <v>99494.85</v>
      </c>
      <c r="R259" s="62">
        <v>99494.85</v>
      </c>
    </row>
    <row r="260" spans="1:18" ht="75.75" thickBot="1" x14ac:dyDescent="0.35">
      <c r="A260" s="127"/>
      <c r="B260" s="10" t="s">
        <v>69</v>
      </c>
      <c r="C260" s="50"/>
      <c r="D260" s="70" t="s">
        <v>148</v>
      </c>
      <c r="E260" s="51"/>
      <c r="F260" s="61"/>
      <c r="G260" s="10" t="s">
        <v>31</v>
      </c>
      <c r="H260" s="6"/>
      <c r="I260" s="10" t="s">
        <v>31</v>
      </c>
      <c r="J260" s="6"/>
      <c r="K260" s="6"/>
      <c r="L260" s="10" t="s">
        <v>31</v>
      </c>
      <c r="M260" s="65">
        <v>46147</v>
      </c>
      <c r="N260" s="65">
        <f>M260</f>
        <v>46147</v>
      </c>
      <c r="O260" s="10" t="s">
        <v>31</v>
      </c>
      <c r="P260" s="10" t="s">
        <v>31</v>
      </c>
      <c r="Q260" s="10" t="s">
        <v>31</v>
      </c>
      <c r="R260" s="10" t="s">
        <v>31</v>
      </c>
    </row>
    <row r="261" spans="1:18" ht="38.25" thickBot="1" x14ac:dyDescent="0.35">
      <c r="A261" s="128"/>
      <c r="B261" s="10" t="s">
        <v>69</v>
      </c>
      <c r="C261" s="50"/>
      <c r="D261" s="70" t="s">
        <v>147</v>
      </c>
      <c r="E261" s="51"/>
      <c r="F261" s="61"/>
      <c r="G261" s="6"/>
      <c r="H261" s="6"/>
      <c r="I261" s="6"/>
      <c r="J261" s="6"/>
      <c r="K261" s="6"/>
      <c r="L261" s="6"/>
      <c r="M261" s="65">
        <v>46203</v>
      </c>
      <c r="N261" s="65">
        <f>M261</f>
        <v>46203</v>
      </c>
      <c r="O261" s="6"/>
      <c r="P261" s="6"/>
      <c r="Q261" s="6"/>
      <c r="R261" s="6"/>
    </row>
    <row r="262" spans="1:18" ht="19.5" thickBot="1" x14ac:dyDescent="0.35">
      <c r="A262" s="126" t="s">
        <v>306</v>
      </c>
      <c r="B262" s="10" t="s">
        <v>68</v>
      </c>
      <c r="C262" s="50"/>
      <c r="D262" s="10" t="s">
        <v>31</v>
      </c>
      <c r="E262" s="51"/>
      <c r="F262" s="61"/>
      <c r="G262" s="67">
        <v>1</v>
      </c>
      <c r="H262" s="67">
        <v>1</v>
      </c>
      <c r="I262" s="67">
        <v>1</v>
      </c>
      <c r="J262" s="67">
        <f>I262</f>
        <v>1</v>
      </c>
      <c r="K262" s="67">
        <f>H262-J262</f>
        <v>0</v>
      </c>
      <c r="L262" s="10" t="s">
        <v>31</v>
      </c>
      <c r="M262" s="6"/>
      <c r="N262" s="6"/>
      <c r="O262" s="62">
        <v>14175</v>
      </c>
      <c r="P262" s="66" t="s">
        <v>31</v>
      </c>
      <c r="Q262" s="62">
        <f>O262</f>
        <v>14175</v>
      </c>
      <c r="R262" s="62">
        <v>14175</v>
      </c>
    </row>
    <row r="263" spans="1:18" ht="75.75" thickBot="1" x14ac:dyDescent="0.35">
      <c r="A263" s="127"/>
      <c r="B263" s="10" t="s">
        <v>69</v>
      </c>
      <c r="C263" s="50"/>
      <c r="D263" s="70" t="s">
        <v>148</v>
      </c>
      <c r="E263" s="51"/>
      <c r="F263" s="61"/>
      <c r="G263" s="10" t="s">
        <v>31</v>
      </c>
      <c r="H263" s="6"/>
      <c r="I263" s="10" t="s">
        <v>31</v>
      </c>
      <c r="J263" s="6"/>
      <c r="K263" s="6"/>
      <c r="L263" s="10" t="s">
        <v>31</v>
      </c>
      <c r="M263" s="65">
        <v>46147</v>
      </c>
      <c r="N263" s="65">
        <v>46184</v>
      </c>
      <c r="O263" s="10" t="s">
        <v>31</v>
      </c>
      <c r="P263" s="10" t="s">
        <v>31</v>
      </c>
      <c r="Q263" s="10" t="s">
        <v>31</v>
      </c>
      <c r="R263" s="10" t="s">
        <v>31</v>
      </c>
    </row>
    <row r="264" spans="1:18" ht="38.25" thickBot="1" x14ac:dyDescent="0.35">
      <c r="A264" s="128"/>
      <c r="B264" s="10" t="s">
        <v>69</v>
      </c>
      <c r="C264" s="50"/>
      <c r="D264" s="70" t="s">
        <v>147</v>
      </c>
      <c r="E264" s="51"/>
      <c r="F264" s="61"/>
      <c r="G264" s="6"/>
      <c r="H264" s="6"/>
      <c r="I264" s="6"/>
      <c r="J264" s="6"/>
      <c r="K264" s="6"/>
      <c r="L264" s="6"/>
      <c r="M264" s="65">
        <v>46203</v>
      </c>
      <c r="N264" s="65">
        <v>46147</v>
      </c>
      <c r="O264" s="6"/>
      <c r="P264" s="6"/>
      <c r="Q264" s="6"/>
      <c r="R264" s="6"/>
    </row>
    <row r="265" spans="1:18" ht="19.5" thickBot="1" x14ac:dyDescent="0.35">
      <c r="A265" s="133" t="s">
        <v>156</v>
      </c>
      <c r="B265" s="10" t="s">
        <v>68</v>
      </c>
      <c r="C265" s="50"/>
      <c r="D265" s="10" t="s">
        <v>31</v>
      </c>
      <c r="E265" s="51"/>
      <c r="F265" s="61"/>
      <c r="G265" s="67">
        <v>1</v>
      </c>
      <c r="H265" s="67">
        <v>1</v>
      </c>
      <c r="I265" s="67">
        <v>1</v>
      </c>
      <c r="J265" s="67">
        <f>I265</f>
        <v>1</v>
      </c>
      <c r="K265" s="67">
        <f>H265-J265</f>
        <v>0</v>
      </c>
      <c r="L265" s="10" t="s">
        <v>31</v>
      </c>
      <c r="M265" s="6"/>
      <c r="N265" s="6"/>
      <c r="O265" s="62">
        <v>106666</v>
      </c>
      <c r="P265" s="66" t="s">
        <v>31</v>
      </c>
      <c r="Q265" s="62">
        <f>O265</f>
        <v>106666</v>
      </c>
      <c r="R265" s="62">
        <v>106666</v>
      </c>
    </row>
    <row r="266" spans="1:18" ht="75.75" thickBot="1" x14ac:dyDescent="0.35">
      <c r="A266" s="134"/>
      <c r="B266" s="10" t="s">
        <v>69</v>
      </c>
      <c r="C266" s="50"/>
      <c r="D266" s="70" t="s">
        <v>148</v>
      </c>
      <c r="E266" s="51"/>
      <c r="F266" s="61"/>
      <c r="G266" s="10" t="s">
        <v>31</v>
      </c>
      <c r="H266" s="6"/>
      <c r="I266" s="10" t="s">
        <v>31</v>
      </c>
      <c r="J266" s="6"/>
      <c r="K266" s="6"/>
      <c r="L266" s="10" t="s">
        <v>31</v>
      </c>
      <c r="M266" s="65">
        <v>46147</v>
      </c>
      <c r="N266" s="65">
        <f>M266</f>
        <v>46147</v>
      </c>
      <c r="O266" s="10" t="s">
        <v>31</v>
      </c>
      <c r="P266" s="10" t="s">
        <v>31</v>
      </c>
      <c r="Q266" s="10" t="s">
        <v>31</v>
      </c>
      <c r="R266" s="10" t="s">
        <v>31</v>
      </c>
    </row>
    <row r="267" spans="1:18" ht="38.25" thickBot="1" x14ac:dyDescent="0.35">
      <c r="A267" s="135"/>
      <c r="B267" s="10" t="s">
        <v>69</v>
      </c>
      <c r="C267" s="50"/>
      <c r="D267" s="70" t="s">
        <v>147</v>
      </c>
      <c r="E267" s="51"/>
      <c r="F267" s="61"/>
      <c r="G267" s="6"/>
      <c r="H267" s="6"/>
      <c r="I267" s="6"/>
      <c r="J267" s="6"/>
      <c r="K267" s="6"/>
      <c r="L267" s="6"/>
      <c r="M267" s="65">
        <v>46203</v>
      </c>
      <c r="N267" s="65">
        <f>M267</f>
        <v>46203</v>
      </c>
      <c r="O267" s="6"/>
      <c r="P267" s="6"/>
      <c r="Q267" s="6"/>
      <c r="R267" s="6"/>
    </row>
    <row r="268" spans="1:18" ht="19.5" thickBot="1" x14ac:dyDescent="0.35">
      <c r="A268" s="126" t="s">
        <v>307</v>
      </c>
      <c r="B268" s="10" t="s">
        <v>68</v>
      </c>
      <c r="C268" s="50"/>
      <c r="D268" s="10" t="s">
        <v>31</v>
      </c>
      <c r="E268" s="51"/>
      <c r="F268" s="61"/>
      <c r="G268" s="67">
        <v>1</v>
      </c>
      <c r="H268" s="67">
        <v>1</v>
      </c>
      <c r="I268" s="67">
        <v>1</v>
      </c>
      <c r="J268" s="67">
        <f>I268</f>
        <v>1</v>
      </c>
      <c r="K268" s="67">
        <f>H268-J268</f>
        <v>0</v>
      </c>
      <c r="L268" s="10" t="s">
        <v>31</v>
      </c>
      <c r="M268" s="6"/>
      <c r="N268" s="6"/>
      <c r="O268" s="62">
        <v>69357.55</v>
      </c>
      <c r="P268" s="66" t="s">
        <v>31</v>
      </c>
      <c r="Q268" s="62">
        <f>O268</f>
        <v>69357.55</v>
      </c>
      <c r="R268" s="79">
        <v>69357.55</v>
      </c>
    </row>
    <row r="269" spans="1:18" ht="75.75" thickBot="1" x14ac:dyDescent="0.35">
      <c r="A269" s="127"/>
      <c r="B269" s="10" t="s">
        <v>69</v>
      </c>
      <c r="C269" s="50"/>
      <c r="D269" s="70" t="s">
        <v>148</v>
      </c>
      <c r="E269" s="51"/>
      <c r="F269" s="61"/>
      <c r="G269" s="10" t="s">
        <v>31</v>
      </c>
      <c r="H269" s="6"/>
      <c r="I269" s="10" t="s">
        <v>31</v>
      </c>
      <c r="J269" s="6"/>
      <c r="K269" s="6"/>
      <c r="L269" s="10" t="s">
        <v>31</v>
      </c>
      <c r="M269" s="65">
        <v>46147</v>
      </c>
      <c r="N269" s="65">
        <f>M269</f>
        <v>46147</v>
      </c>
      <c r="O269" s="10" t="s">
        <v>31</v>
      </c>
      <c r="P269" s="10" t="s">
        <v>31</v>
      </c>
      <c r="Q269" s="10" t="s">
        <v>31</v>
      </c>
      <c r="R269" s="10" t="s">
        <v>31</v>
      </c>
    </row>
    <row r="270" spans="1:18" ht="38.25" thickBot="1" x14ac:dyDescent="0.35">
      <c r="A270" s="128"/>
      <c r="B270" s="10" t="s">
        <v>69</v>
      </c>
      <c r="C270" s="50"/>
      <c r="D270" s="70" t="s">
        <v>147</v>
      </c>
      <c r="E270" s="51"/>
      <c r="F270" s="61"/>
      <c r="G270" s="6"/>
      <c r="H270" s="6"/>
      <c r="I270" s="6"/>
      <c r="J270" s="6"/>
      <c r="K270" s="6"/>
      <c r="L270" s="6"/>
      <c r="M270" s="65">
        <v>46203</v>
      </c>
      <c r="N270" s="65">
        <f>M270</f>
        <v>46203</v>
      </c>
      <c r="O270" s="6"/>
      <c r="P270" s="6"/>
      <c r="Q270" s="6"/>
      <c r="R270" s="6"/>
    </row>
    <row r="271" spans="1:18" ht="54" customHeight="1" thickBot="1" x14ac:dyDescent="0.35">
      <c r="A271" s="132" t="s">
        <v>308</v>
      </c>
      <c r="B271" s="132"/>
      <c r="C271" s="80"/>
      <c r="D271" s="80" t="s">
        <v>120</v>
      </c>
      <c r="E271" s="38" t="s">
        <v>121</v>
      </c>
      <c r="F271" s="38">
        <v>792</v>
      </c>
      <c r="G271" s="82">
        <f>G272+G275+G278+G281+G284+G287+G290+G293</f>
        <v>1100</v>
      </c>
      <c r="H271" s="82">
        <f>H272+H275+H278+H281+H284+H287+H290+H293</f>
        <v>1100</v>
      </c>
      <c r="I271" s="82">
        <f>I272+I275+I278+I281+I284+I287+I290+I293</f>
        <v>582</v>
      </c>
      <c r="J271" s="82">
        <f>J272+J275+J278+J281+J284+J287+J290+J293</f>
        <v>582</v>
      </c>
      <c r="K271" s="82">
        <f>K272+K275+K278+K281+K284+K287+K290+K293</f>
        <v>518</v>
      </c>
      <c r="L271" s="80"/>
      <c r="M271" s="83" t="s">
        <v>31</v>
      </c>
      <c r="N271" s="83" t="s">
        <v>31</v>
      </c>
      <c r="O271" s="84">
        <f>O272+O275+O278+O281+O284+O287+O290+O293</f>
        <v>227337</v>
      </c>
      <c r="P271" s="83" t="s">
        <v>31</v>
      </c>
      <c r="Q271" s="85">
        <f>Q272+Q275+Q278+Q281+Q284+Q287+Q290+Q293</f>
        <v>227337</v>
      </c>
      <c r="R271" s="85">
        <f>R272+R275+R278+R281+R284+R287+R290+R293</f>
        <v>199023.21</v>
      </c>
    </row>
    <row r="272" spans="1:18" x14ac:dyDescent="0.3">
      <c r="A272" s="125" t="s">
        <v>150</v>
      </c>
      <c r="B272" s="28" t="s">
        <v>68</v>
      </c>
      <c r="C272" s="29"/>
      <c r="D272" s="86" t="s">
        <v>31</v>
      </c>
      <c r="E272" s="87"/>
      <c r="F272" s="87"/>
      <c r="G272" s="88">
        <v>77</v>
      </c>
      <c r="H272" s="88">
        <v>77</v>
      </c>
      <c r="I272" s="88">
        <v>77</v>
      </c>
      <c r="J272" s="88">
        <f>I272</f>
        <v>77</v>
      </c>
      <c r="K272" s="88">
        <f>H272-J272</f>
        <v>0</v>
      </c>
      <c r="L272" s="86" t="s">
        <v>31</v>
      </c>
      <c r="M272" s="89"/>
      <c r="N272" s="89"/>
      <c r="O272" s="90">
        <v>15913.59</v>
      </c>
      <c r="P272" s="91" t="s">
        <v>31</v>
      </c>
      <c r="Q272" s="90">
        <f>O272</f>
        <v>15913.59</v>
      </c>
      <c r="R272" s="90">
        <f>Q272</f>
        <v>15913.59</v>
      </c>
    </row>
    <row r="273" spans="1:18" ht="45" x14ac:dyDescent="0.3">
      <c r="A273" s="125"/>
      <c r="B273" s="28" t="s">
        <v>69</v>
      </c>
      <c r="C273" s="29"/>
      <c r="D273" s="92" t="s">
        <v>148</v>
      </c>
      <c r="E273" s="87"/>
      <c r="F273" s="87"/>
      <c r="G273" s="93" t="s">
        <v>31</v>
      </c>
      <c r="H273" s="94"/>
      <c r="I273" s="93" t="s">
        <v>31</v>
      </c>
      <c r="J273" s="94"/>
      <c r="K273" s="94"/>
      <c r="L273" s="28" t="s">
        <v>31</v>
      </c>
      <c r="M273" s="95">
        <v>46147</v>
      </c>
      <c r="N273" s="95">
        <f>M273</f>
        <v>46147</v>
      </c>
      <c r="O273" s="28" t="s">
        <v>31</v>
      </c>
      <c r="P273" s="28" t="s">
        <v>31</v>
      </c>
      <c r="Q273" s="28" t="s">
        <v>31</v>
      </c>
      <c r="R273" s="28" t="s">
        <v>31</v>
      </c>
    </row>
    <row r="274" spans="1:18" x14ac:dyDescent="0.3">
      <c r="A274" s="125"/>
      <c r="B274" s="28" t="s">
        <v>69</v>
      </c>
      <c r="C274" s="29"/>
      <c r="D274" s="89" t="s">
        <v>147</v>
      </c>
      <c r="E274" s="87"/>
      <c r="F274" s="87"/>
      <c r="G274" s="94"/>
      <c r="H274" s="94"/>
      <c r="I274" s="94"/>
      <c r="J274" s="94"/>
      <c r="K274" s="94"/>
      <c r="L274" s="29"/>
      <c r="M274" s="95">
        <v>46266</v>
      </c>
      <c r="N274" s="95">
        <f>M274</f>
        <v>46266</v>
      </c>
      <c r="O274" s="29"/>
      <c r="P274" s="29"/>
      <c r="Q274" s="29"/>
      <c r="R274" s="29"/>
    </row>
    <row r="275" spans="1:18" x14ac:dyDescent="0.3">
      <c r="A275" s="125" t="s">
        <v>151</v>
      </c>
      <c r="B275" s="28" t="s">
        <v>68</v>
      </c>
      <c r="C275" s="29"/>
      <c r="D275" s="86" t="s">
        <v>31</v>
      </c>
      <c r="E275" s="87"/>
      <c r="F275" s="87"/>
      <c r="G275" s="88">
        <v>102</v>
      </c>
      <c r="H275" s="88">
        <v>102</v>
      </c>
      <c r="I275" s="88">
        <v>0</v>
      </c>
      <c r="J275" s="88">
        <f>I275</f>
        <v>0</v>
      </c>
      <c r="K275" s="88">
        <f>H275-J275</f>
        <v>102</v>
      </c>
      <c r="L275" s="86" t="s">
        <v>31</v>
      </c>
      <c r="M275" s="89"/>
      <c r="N275" s="89"/>
      <c r="O275" s="90">
        <v>21080.34</v>
      </c>
      <c r="P275" s="91" t="s">
        <v>31</v>
      </c>
      <c r="Q275" s="90">
        <f>O275</f>
        <v>21080.34</v>
      </c>
      <c r="R275" s="90">
        <v>21080.34</v>
      </c>
    </row>
    <row r="276" spans="1:18" ht="45" x14ac:dyDescent="0.3">
      <c r="A276" s="125"/>
      <c r="B276" s="28" t="s">
        <v>69</v>
      </c>
      <c r="C276" s="29"/>
      <c r="D276" s="92" t="s">
        <v>148</v>
      </c>
      <c r="E276" s="87"/>
      <c r="F276" s="87"/>
      <c r="G276" s="93" t="s">
        <v>31</v>
      </c>
      <c r="H276" s="94"/>
      <c r="I276" s="93" t="s">
        <v>31</v>
      </c>
      <c r="J276" s="94"/>
      <c r="K276" s="94"/>
      <c r="L276" s="28" t="s">
        <v>31</v>
      </c>
      <c r="M276" s="95">
        <v>46147</v>
      </c>
      <c r="N276" s="95">
        <f>M276</f>
        <v>46147</v>
      </c>
      <c r="O276" s="28" t="s">
        <v>31</v>
      </c>
      <c r="P276" s="28" t="s">
        <v>31</v>
      </c>
      <c r="Q276" s="28" t="s">
        <v>31</v>
      </c>
      <c r="R276" s="28" t="s">
        <v>31</v>
      </c>
    </row>
    <row r="277" spans="1:18" x14ac:dyDescent="0.3">
      <c r="A277" s="125"/>
      <c r="B277" s="28" t="s">
        <v>69</v>
      </c>
      <c r="C277" s="29"/>
      <c r="D277" s="89" t="s">
        <v>147</v>
      </c>
      <c r="E277" s="87"/>
      <c r="F277" s="87"/>
      <c r="G277" s="94"/>
      <c r="H277" s="94"/>
      <c r="I277" s="94"/>
      <c r="J277" s="94"/>
      <c r="K277" s="94"/>
      <c r="L277" s="29"/>
      <c r="M277" s="95">
        <v>46266</v>
      </c>
      <c r="N277" s="95">
        <f>M277</f>
        <v>46266</v>
      </c>
      <c r="O277" s="29"/>
      <c r="P277" s="29"/>
      <c r="Q277" s="29"/>
      <c r="R277" s="29"/>
    </row>
    <row r="278" spans="1:18" x14ac:dyDescent="0.3">
      <c r="A278" s="125" t="s">
        <v>152</v>
      </c>
      <c r="B278" s="28" t="s">
        <v>68</v>
      </c>
      <c r="C278" s="29"/>
      <c r="D278" s="86" t="s">
        <v>31</v>
      </c>
      <c r="E278" s="87"/>
      <c r="F278" s="87"/>
      <c r="G278" s="88">
        <v>17</v>
      </c>
      <c r="H278" s="88">
        <v>17</v>
      </c>
      <c r="I278" s="88">
        <v>17</v>
      </c>
      <c r="J278" s="88">
        <f>I278</f>
        <v>17</v>
      </c>
      <c r="K278" s="88">
        <f>H278-J278</f>
        <v>0</v>
      </c>
      <c r="L278" s="86" t="s">
        <v>31</v>
      </c>
      <c r="M278" s="89"/>
      <c r="N278" s="89"/>
      <c r="O278" s="90">
        <v>3513.39</v>
      </c>
      <c r="P278" s="91" t="s">
        <v>31</v>
      </c>
      <c r="Q278" s="90">
        <f>O278</f>
        <v>3513.39</v>
      </c>
      <c r="R278" s="90">
        <f>Q278</f>
        <v>3513.39</v>
      </c>
    </row>
    <row r="279" spans="1:18" ht="45" x14ac:dyDescent="0.3">
      <c r="A279" s="125"/>
      <c r="B279" s="28" t="s">
        <v>69</v>
      </c>
      <c r="C279" s="29"/>
      <c r="D279" s="92" t="s">
        <v>148</v>
      </c>
      <c r="E279" s="87"/>
      <c r="F279" s="87"/>
      <c r="G279" s="93" t="s">
        <v>31</v>
      </c>
      <c r="H279" s="94"/>
      <c r="I279" s="93" t="s">
        <v>31</v>
      </c>
      <c r="J279" s="94"/>
      <c r="K279" s="94"/>
      <c r="L279" s="28" t="s">
        <v>31</v>
      </c>
      <c r="M279" s="95">
        <v>46147</v>
      </c>
      <c r="N279" s="95">
        <f>M279</f>
        <v>46147</v>
      </c>
      <c r="O279" s="28" t="s">
        <v>31</v>
      </c>
      <c r="P279" s="28" t="s">
        <v>31</v>
      </c>
      <c r="Q279" s="28" t="s">
        <v>31</v>
      </c>
      <c r="R279" s="28" t="s">
        <v>31</v>
      </c>
    </row>
    <row r="280" spans="1:18" x14ac:dyDescent="0.3">
      <c r="A280" s="125"/>
      <c r="B280" s="28" t="s">
        <v>69</v>
      </c>
      <c r="C280" s="29"/>
      <c r="D280" s="89" t="s">
        <v>147</v>
      </c>
      <c r="E280" s="87"/>
      <c r="F280" s="87"/>
      <c r="G280" s="94"/>
      <c r="H280" s="94"/>
      <c r="I280" s="94"/>
      <c r="J280" s="94"/>
      <c r="K280" s="94"/>
      <c r="L280" s="29"/>
      <c r="M280" s="95">
        <v>46266</v>
      </c>
      <c r="N280" s="95">
        <f>M280</f>
        <v>46266</v>
      </c>
      <c r="O280" s="29"/>
      <c r="P280" s="29"/>
      <c r="Q280" s="29"/>
      <c r="R280" s="29"/>
    </row>
    <row r="281" spans="1:18" x14ac:dyDescent="0.3">
      <c r="A281" s="125" t="s">
        <v>153</v>
      </c>
      <c r="B281" s="28" t="s">
        <v>68</v>
      </c>
      <c r="C281" s="29"/>
      <c r="D281" s="86" t="s">
        <v>31</v>
      </c>
      <c r="E281" s="87"/>
      <c r="F281" s="87"/>
      <c r="G281" s="88">
        <v>85</v>
      </c>
      <c r="H281" s="88">
        <v>85</v>
      </c>
      <c r="I281" s="88">
        <v>85</v>
      </c>
      <c r="J281" s="88">
        <f>I281</f>
        <v>85</v>
      </c>
      <c r="K281" s="88">
        <f>H281-J281</f>
        <v>0</v>
      </c>
      <c r="L281" s="86" t="s">
        <v>31</v>
      </c>
      <c r="M281" s="89"/>
      <c r="N281" s="89"/>
      <c r="O281" s="90">
        <v>17566.95</v>
      </c>
      <c r="P281" s="91" t="s">
        <v>31</v>
      </c>
      <c r="Q281" s="90">
        <f>O281</f>
        <v>17566.95</v>
      </c>
      <c r="R281" s="90">
        <f>Q281</f>
        <v>17566.95</v>
      </c>
    </row>
    <row r="282" spans="1:18" ht="45" x14ac:dyDescent="0.3">
      <c r="A282" s="125"/>
      <c r="B282" s="28" t="s">
        <v>69</v>
      </c>
      <c r="C282" s="29"/>
      <c r="D282" s="92" t="s">
        <v>148</v>
      </c>
      <c r="E282" s="87"/>
      <c r="F282" s="87"/>
      <c r="G282" s="93" t="s">
        <v>31</v>
      </c>
      <c r="H282" s="94"/>
      <c r="I282" s="93" t="s">
        <v>31</v>
      </c>
      <c r="J282" s="94"/>
      <c r="K282" s="94"/>
      <c r="L282" s="28" t="s">
        <v>31</v>
      </c>
      <c r="M282" s="95">
        <v>46147</v>
      </c>
      <c r="N282" s="95">
        <f>M282</f>
        <v>46147</v>
      </c>
      <c r="O282" s="28" t="s">
        <v>31</v>
      </c>
      <c r="P282" s="28" t="s">
        <v>31</v>
      </c>
      <c r="Q282" s="28" t="s">
        <v>31</v>
      </c>
      <c r="R282" s="28" t="s">
        <v>31</v>
      </c>
    </row>
    <row r="283" spans="1:18" x14ac:dyDescent="0.3">
      <c r="A283" s="125"/>
      <c r="B283" s="28" t="s">
        <v>69</v>
      </c>
      <c r="C283" s="29"/>
      <c r="D283" s="89" t="s">
        <v>147</v>
      </c>
      <c r="E283" s="87"/>
      <c r="F283" s="87"/>
      <c r="G283" s="94"/>
      <c r="H283" s="94"/>
      <c r="I283" s="94"/>
      <c r="J283" s="94"/>
      <c r="K283" s="94"/>
      <c r="L283" s="29"/>
      <c r="M283" s="95">
        <v>46266</v>
      </c>
      <c r="N283" s="95">
        <f>M283</f>
        <v>46266</v>
      </c>
      <c r="O283" s="29"/>
      <c r="P283" s="29"/>
      <c r="Q283" s="29"/>
      <c r="R283" s="29"/>
    </row>
    <row r="284" spans="1:18" x14ac:dyDescent="0.3">
      <c r="A284" s="125" t="s">
        <v>154</v>
      </c>
      <c r="B284" s="28" t="s">
        <v>68</v>
      </c>
      <c r="C284" s="29"/>
      <c r="D284" s="86" t="s">
        <v>31</v>
      </c>
      <c r="E284" s="87"/>
      <c r="F284" s="87"/>
      <c r="G284" s="88">
        <v>137</v>
      </c>
      <c r="H284" s="88">
        <v>137</v>
      </c>
      <c r="I284" s="88">
        <v>0</v>
      </c>
      <c r="J284" s="88">
        <f>I284</f>
        <v>0</v>
      </c>
      <c r="K284" s="88">
        <f>H284-J284</f>
        <v>137</v>
      </c>
      <c r="L284" s="86" t="s">
        <v>31</v>
      </c>
      <c r="M284" s="89"/>
      <c r="N284" s="89"/>
      <c r="O284" s="90">
        <v>28313.79</v>
      </c>
      <c r="P284" s="91" t="s">
        <v>31</v>
      </c>
      <c r="Q284" s="90">
        <f>O284</f>
        <v>28313.79</v>
      </c>
      <c r="R284" s="90">
        <v>0</v>
      </c>
    </row>
    <row r="285" spans="1:18" ht="45" x14ac:dyDescent="0.3">
      <c r="A285" s="125"/>
      <c r="B285" s="28" t="s">
        <v>69</v>
      </c>
      <c r="C285" s="29"/>
      <c r="D285" s="92" t="s">
        <v>148</v>
      </c>
      <c r="E285" s="87"/>
      <c r="F285" s="87"/>
      <c r="G285" s="93" t="s">
        <v>31</v>
      </c>
      <c r="H285" s="94"/>
      <c r="I285" s="93" t="s">
        <v>31</v>
      </c>
      <c r="J285" s="94"/>
      <c r="K285" s="94"/>
      <c r="L285" s="28" t="s">
        <v>31</v>
      </c>
      <c r="M285" s="95">
        <v>46147</v>
      </c>
      <c r="N285" s="95">
        <f>M285</f>
        <v>46147</v>
      </c>
      <c r="O285" s="28" t="s">
        <v>31</v>
      </c>
      <c r="P285" s="28" t="s">
        <v>31</v>
      </c>
      <c r="Q285" s="28" t="s">
        <v>31</v>
      </c>
      <c r="R285" s="28" t="s">
        <v>31</v>
      </c>
    </row>
    <row r="286" spans="1:18" x14ac:dyDescent="0.3">
      <c r="A286" s="125"/>
      <c r="B286" s="28" t="s">
        <v>69</v>
      </c>
      <c r="C286" s="29"/>
      <c r="D286" s="89" t="s">
        <v>147</v>
      </c>
      <c r="E286" s="87"/>
      <c r="F286" s="87"/>
      <c r="G286" s="94"/>
      <c r="H286" s="94"/>
      <c r="I286" s="94"/>
      <c r="J286" s="94"/>
      <c r="K286" s="94"/>
      <c r="L286" s="29"/>
      <c r="M286" s="95">
        <v>46266</v>
      </c>
      <c r="N286" s="95">
        <f>M286</f>
        <v>46266</v>
      </c>
      <c r="O286" s="29"/>
      <c r="P286" s="29"/>
      <c r="Q286" s="29"/>
      <c r="R286" s="29"/>
    </row>
    <row r="287" spans="1:18" x14ac:dyDescent="0.3">
      <c r="A287" s="125" t="s">
        <v>155</v>
      </c>
      <c r="B287" s="28" t="s">
        <v>68</v>
      </c>
      <c r="C287" s="29"/>
      <c r="D287" s="86" t="s">
        <v>31</v>
      </c>
      <c r="E287" s="87"/>
      <c r="F287" s="87"/>
      <c r="G287" s="88">
        <v>171</v>
      </c>
      <c r="H287" s="88">
        <v>171</v>
      </c>
      <c r="I287" s="88">
        <v>171</v>
      </c>
      <c r="J287" s="88">
        <f>I287</f>
        <v>171</v>
      </c>
      <c r="K287" s="88">
        <f>H287-J287</f>
        <v>0</v>
      </c>
      <c r="L287" s="86" t="s">
        <v>31</v>
      </c>
      <c r="M287" s="89"/>
      <c r="N287" s="89"/>
      <c r="O287" s="90">
        <v>35340.57</v>
      </c>
      <c r="P287" s="91" t="s">
        <v>31</v>
      </c>
      <c r="Q287" s="90">
        <f>O287</f>
        <v>35340.57</v>
      </c>
      <c r="R287" s="90">
        <f>Q287</f>
        <v>35340.57</v>
      </c>
    </row>
    <row r="288" spans="1:18" ht="45" x14ac:dyDescent="0.3">
      <c r="A288" s="125"/>
      <c r="B288" s="28" t="s">
        <v>69</v>
      </c>
      <c r="C288" s="29"/>
      <c r="D288" s="92" t="s">
        <v>148</v>
      </c>
      <c r="E288" s="87"/>
      <c r="F288" s="87"/>
      <c r="G288" s="93" t="s">
        <v>31</v>
      </c>
      <c r="H288" s="94"/>
      <c r="I288" s="93" t="s">
        <v>31</v>
      </c>
      <c r="J288" s="94"/>
      <c r="K288" s="94"/>
      <c r="L288" s="28" t="s">
        <v>31</v>
      </c>
      <c r="M288" s="95">
        <v>46147</v>
      </c>
      <c r="N288" s="95">
        <f>M288</f>
        <v>46147</v>
      </c>
      <c r="O288" s="28" t="s">
        <v>31</v>
      </c>
      <c r="P288" s="28" t="s">
        <v>31</v>
      </c>
      <c r="Q288" s="28" t="s">
        <v>31</v>
      </c>
      <c r="R288" s="28" t="s">
        <v>31</v>
      </c>
    </row>
    <row r="289" spans="1:18" x14ac:dyDescent="0.3">
      <c r="A289" s="125"/>
      <c r="B289" s="28" t="s">
        <v>69</v>
      </c>
      <c r="C289" s="29"/>
      <c r="D289" s="89" t="s">
        <v>147</v>
      </c>
      <c r="E289" s="87"/>
      <c r="F289" s="87"/>
      <c r="G289" s="94"/>
      <c r="H289" s="94"/>
      <c r="I289" s="94"/>
      <c r="J289" s="94"/>
      <c r="K289" s="94"/>
      <c r="L289" s="29"/>
      <c r="M289" s="95">
        <v>46266</v>
      </c>
      <c r="N289" s="95">
        <f>M289</f>
        <v>46266</v>
      </c>
      <c r="O289" s="29"/>
      <c r="P289" s="29"/>
      <c r="Q289" s="29"/>
      <c r="R289" s="29"/>
    </row>
    <row r="290" spans="1:18" x14ac:dyDescent="0.3">
      <c r="A290" s="125" t="s">
        <v>306</v>
      </c>
      <c r="B290" s="28" t="s">
        <v>68</v>
      </c>
      <c r="C290" s="29"/>
      <c r="D290" s="86" t="s">
        <v>31</v>
      </c>
      <c r="E290" s="87"/>
      <c r="F290" s="87"/>
      <c r="G290" s="88">
        <v>17</v>
      </c>
      <c r="H290" s="88">
        <v>17</v>
      </c>
      <c r="I290" s="88">
        <v>6</v>
      </c>
      <c r="J290" s="88">
        <f>I290</f>
        <v>6</v>
      </c>
      <c r="K290" s="88">
        <f>H290-J290</f>
        <v>11</v>
      </c>
      <c r="L290" s="86" t="s">
        <v>31</v>
      </c>
      <c r="M290" s="89"/>
      <c r="N290" s="89"/>
      <c r="O290" s="90">
        <v>3513.39</v>
      </c>
      <c r="P290" s="91" t="s">
        <v>31</v>
      </c>
      <c r="Q290" s="90">
        <f>O290</f>
        <v>3513.39</v>
      </c>
      <c r="R290" s="90">
        <f>Q290</f>
        <v>3513.39</v>
      </c>
    </row>
    <row r="291" spans="1:18" ht="45" x14ac:dyDescent="0.3">
      <c r="A291" s="125"/>
      <c r="B291" s="28" t="s">
        <v>69</v>
      </c>
      <c r="C291" s="29"/>
      <c r="D291" s="92" t="s">
        <v>148</v>
      </c>
      <c r="E291" s="87"/>
      <c r="F291" s="87"/>
      <c r="G291" s="93" t="s">
        <v>31</v>
      </c>
      <c r="H291" s="94"/>
      <c r="I291" s="93" t="s">
        <v>31</v>
      </c>
      <c r="J291" s="94"/>
      <c r="K291" s="94"/>
      <c r="L291" s="28" t="s">
        <v>31</v>
      </c>
      <c r="M291" s="95">
        <v>46147</v>
      </c>
      <c r="N291" s="95">
        <f>M291</f>
        <v>46147</v>
      </c>
      <c r="O291" s="28" t="s">
        <v>31</v>
      </c>
      <c r="P291" s="28" t="s">
        <v>31</v>
      </c>
      <c r="Q291" s="28" t="s">
        <v>31</v>
      </c>
      <c r="R291" s="28" t="s">
        <v>31</v>
      </c>
    </row>
    <row r="292" spans="1:18" x14ac:dyDescent="0.3">
      <c r="A292" s="125"/>
      <c r="B292" s="28" t="s">
        <v>69</v>
      </c>
      <c r="C292" s="29"/>
      <c r="D292" s="89" t="s">
        <v>147</v>
      </c>
      <c r="E292" s="87"/>
      <c r="F292" s="87"/>
      <c r="G292" s="94"/>
      <c r="H292" s="94"/>
      <c r="I292" s="94"/>
      <c r="J292" s="94"/>
      <c r="K292" s="94"/>
      <c r="L292" s="29"/>
      <c r="M292" s="95">
        <v>46266</v>
      </c>
      <c r="N292" s="95">
        <f>M292</f>
        <v>46266</v>
      </c>
      <c r="O292" s="29"/>
      <c r="P292" s="29"/>
      <c r="Q292" s="29"/>
      <c r="R292" s="29"/>
    </row>
    <row r="293" spans="1:18" x14ac:dyDescent="0.3">
      <c r="A293" s="131" t="s">
        <v>156</v>
      </c>
      <c r="B293" s="28" t="s">
        <v>68</v>
      </c>
      <c r="C293" s="29"/>
      <c r="D293" s="86" t="s">
        <v>31</v>
      </c>
      <c r="E293" s="87"/>
      <c r="F293" s="87"/>
      <c r="G293" s="88">
        <v>494</v>
      </c>
      <c r="H293" s="88">
        <v>494</v>
      </c>
      <c r="I293" s="88">
        <v>226</v>
      </c>
      <c r="J293" s="88">
        <f>I293</f>
        <v>226</v>
      </c>
      <c r="K293" s="88">
        <f>H293-J293</f>
        <v>268</v>
      </c>
      <c r="L293" s="86" t="s">
        <v>31</v>
      </c>
      <c r="M293" s="89"/>
      <c r="N293" s="89"/>
      <c r="O293" s="90">
        <v>102094.98</v>
      </c>
      <c r="P293" s="91" t="s">
        <v>31</v>
      </c>
      <c r="Q293" s="90">
        <f>O293</f>
        <v>102094.98</v>
      </c>
      <c r="R293" s="90">
        <f>Q293</f>
        <v>102094.98</v>
      </c>
    </row>
    <row r="294" spans="1:18" ht="45" x14ac:dyDescent="0.3">
      <c r="A294" s="131"/>
      <c r="B294" s="28" t="s">
        <v>69</v>
      </c>
      <c r="C294" s="29"/>
      <c r="D294" s="92" t="s">
        <v>148</v>
      </c>
      <c r="E294" s="87"/>
      <c r="F294" s="87"/>
      <c r="G294" s="93" t="s">
        <v>31</v>
      </c>
      <c r="H294" s="94"/>
      <c r="I294" s="93" t="s">
        <v>31</v>
      </c>
      <c r="J294" s="94"/>
      <c r="K294" s="94"/>
      <c r="L294" s="28" t="s">
        <v>31</v>
      </c>
      <c r="M294" s="95">
        <v>46147</v>
      </c>
      <c r="N294" s="95">
        <f>M294</f>
        <v>46147</v>
      </c>
      <c r="O294" s="28" t="s">
        <v>31</v>
      </c>
      <c r="P294" s="28" t="s">
        <v>31</v>
      </c>
      <c r="Q294" s="28" t="s">
        <v>31</v>
      </c>
      <c r="R294" s="28" t="s">
        <v>31</v>
      </c>
    </row>
    <row r="295" spans="1:18" ht="19.5" thickBot="1" x14ac:dyDescent="0.35">
      <c r="A295" s="131"/>
      <c r="B295" s="28" t="s">
        <v>69</v>
      </c>
      <c r="C295" s="29"/>
      <c r="D295" s="89" t="s">
        <v>147</v>
      </c>
      <c r="E295" s="87"/>
      <c r="F295" s="87"/>
      <c r="G295" s="94"/>
      <c r="H295" s="94"/>
      <c r="I295" s="94"/>
      <c r="J295" s="94"/>
      <c r="K295" s="94"/>
      <c r="L295" s="29"/>
      <c r="M295" s="95">
        <v>46266</v>
      </c>
      <c r="N295" s="95">
        <f>M295</f>
        <v>46266</v>
      </c>
      <c r="O295" s="29"/>
      <c r="P295" s="29"/>
      <c r="Q295" s="29"/>
      <c r="R295" s="29"/>
    </row>
    <row r="296" spans="1:18" ht="67.150000000000006" customHeight="1" thickBot="1" x14ac:dyDescent="0.35">
      <c r="A296" s="130" t="s">
        <v>315</v>
      </c>
      <c r="B296" s="130"/>
      <c r="C296" s="80"/>
      <c r="D296" s="80" t="s">
        <v>120</v>
      </c>
      <c r="E296" s="38" t="s">
        <v>121</v>
      </c>
      <c r="F296" s="38">
        <v>792</v>
      </c>
      <c r="G296" s="82">
        <f>G297+G300+G303+G306+G309+G315+G318+G321+G312</f>
        <v>81</v>
      </c>
      <c r="H296" s="82">
        <f t="shared" ref="H296:J296" si="3">H297+H300+H303+H306+H309+H315+H318+H321+H312</f>
        <v>81</v>
      </c>
      <c r="I296" s="82">
        <f t="shared" si="3"/>
        <v>33</v>
      </c>
      <c r="J296" s="82">
        <f t="shared" si="3"/>
        <v>33</v>
      </c>
      <c r="K296" s="82">
        <f>K297+K300+K303+K306+K309+K315+K318+K321+K312</f>
        <v>48</v>
      </c>
      <c r="L296" s="80"/>
      <c r="M296" s="83" t="s">
        <v>31</v>
      </c>
      <c r="N296" s="83" t="s">
        <v>31</v>
      </c>
      <c r="O296" s="84">
        <f>O297+O300+O303+O306+O309+O315+O318+O321+O312</f>
        <v>821793.03999999992</v>
      </c>
      <c r="P296" s="83" t="s">
        <v>31</v>
      </c>
      <c r="Q296" s="85">
        <f>Q297+Q300+Q303+Q306+Q309+Q315+Q318+Q321+Q312</f>
        <v>778481.26</v>
      </c>
      <c r="R296" s="85">
        <f>R297+R300+R303+R306+R309+R315+R318+R321+R312</f>
        <v>348032.78</v>
      </c>
    </row>
    <row r="297" spans="1:18" x14ac:dyDescent="0.3">
      <c r="A297" s="129" t="s">
        <v>309</v>
      </c>
      <c r="B297" s="28" t="s">
        <v>68</v>
      </c>
      <c r="C297" s="29"/>
      <c r="D297" s="86" t="s">
        <v>31</v>
      </c>
      <c r="E297" s="87"/>
      <c r="F297" s="87"/>
      <c r="G297" s="88">
        <v>25</v>
      </c>
      <c r="H297" s="88">
        <v>25</v>
      </c>
      <c r="I297" s="88">
        <v>10</v>
      </c>
      <c r="J297" s="88">
        <f>I297</f>
        <v>10</v>
      </c>
      <c r="K297" s="88">
        <f>H297-J297</f>
        <v>15</v>
      </c>
      <c r="L297" s="86" t="s">
        <v>31</v>
      </c>
      <c r="M297" s="89"/>
      <c r="N297" s="89"/>
      <c r="O297" s="90">
        <v>244508.04</v>
      </c>
      <c r="P297" s="91" t="s">
        <v>31</v>
      </c>
      <c r="Q297" s="90">
        <f>O297</f>
        <v>244508.04</v>
      </c>
      <c r="R297" s="90">
        <v>71944.240000000005</v>
      </c>
    </row>
    <row r="298" spans="1:18" ht="51.6" customHeight="1" x14ac:dyDescent="0.3">
      <c r="A298" s="129"/>
      <c r="B298" s="28" t="s">
        <v>69</v>
      </c>
      <c r="C298" s="29"/>
      <c r="D298" s="92" t="s">
        <v>148</v>
      </c>
      <c r="E298" s="87"/>
      <c r="F298" s="87"/>
      <c r="G298" s="93" t="s">
        <v>31</v>
      </c>
      <c r="H298" s="94"/>
      <c r="I298" s="93" t="s">
        <v>31</v>
      </c>
      <c r="J298" s="94"/>
      <c r="K298" s="94"/>
      <c r="L298" s="28" t="s">
        <v>31</v>
      </c>
      <c r="M298" s="95">
        <v>46157</v>
      </c>
      <c r="N298" s="95">
        <v>46157</v>
      </c>
      <c r="O298" s="28" t="s">
        <v>31</v>
      </c>
      <c r="P298" s="28" t="s">
        <v>31</v>
      </c>
      <c r="Q298" s="28" t="s">
        <v>31</v>
      </c>
      <c r="R298" s="28" t="s">
        <v>31</v>
      </c>
    </row>
    <row r="299" spans="1:18" x14ac:dyDescent="0.3">
      <c r="A299" s="129"/>
      <c r="B299" s="28" t="s">
        <v>69</v>
      </c>
      <c r="C299" s="29"/>
      <c r="D299" s="89" t="s">
        <v>147</v>
      </c>
      <c r="E299" s="87"/>
      <c r="F299" s="87"/>
      <c r="G299" s="94"/>
      <c r="H299" s="94"/>
      <c r="I299" s="94"/>
      <c r="J299" s="94"/>
      <c r="K299" s="94"/>
      <c r="L299" s="29"/>
      <c r="M299" s="95">
        <v>46266</v>
      </c>
      <c r="N299" s="95">
        <v>46266</v>
      </c>
      <c r="O299" s="29"/>
      <c r="P299" s="29"/>
      <c r="Q299" s="29"/>
      <c r="R299" s="29"/>
    </row>
    <row r="300" spans="1:18" x14ac:dyDescent="0.3">
      <c r="A300" s="129" t="s">
        <v>413</v>
      </c>
      <c r="B300" s="28" t="s">
        <v>68</v>
      </c>
      <c r="C300" s="29"/>
      <c r="D300" s="86" t="s">
        <v>31</v>
      </c>
      <c r="E300" s="87"/>
      <c r="F300" s="87"/>
      <c r="G300" s="88">
        <v>6</v>
      </c>
      <c r="H300" s="88">
        <v>6</v>
      </c>
      <c r="I300" s="88">
        <v>3</v>
      </c>
      <c r="J300" s="88">
        <v>3</v>
      </c>
      <c r="K300" s="88">
        <f>H300-J300</f>
        <v>3</v>
      </c>
      <c r="L300" s="86" t="s">
        <v>31</v>
      </c>
      <c r="M300" s="89"/>
      <c r="N300" s="89"/>
      <c r="O300" s="90">
        <v>60513.599999999999</v>
      </c>
      <c r="P300" s="91" t="s">
        <v>31</v>
      </c>
      <c r="Q300" s="90">
        <f>O300</f>
        <v>60513.599999999999</v>
      </c>
      <c r="R300" s="90">
        <v>29282.560000000001</v>
      </c>
    </row>
    <row r="301" spans="1:18" ht="45" x14ac:dyDescent="0.3">
      <c r="A301" s="129"/>
      <c r="B301" s="28" t="s">
        <v>69</v>
      </c>
      <c r="C301" s="29"/>
      <c r="D301" s="92" t="s">
        <v>148</v>
      </c>
      <c r="E301" s="87"/>
      <c r="F301" s="87"/>
      <c r="G301" s="93" t="s">
        <v>31</v>
      </c>
      <c r="H301" s="94"/>
      <c r="I301" s="93" t="s">
        <v>31</v>
      </c>
      <c r="J301" s="94"/>
      <c r="K301" s="94"/>
      <c r="L301" s="28" t="s">
        <v>31</v>
      </c>
      <c r="M301" s="95">
        <v>46157</v>
      </c>
      <c r="N301" s="95">
        <v>46157</v>
      </c>
      <c r="O301" s="96" t="s">
        <v>31</v>
      </c>
      <c r="P301" s="28" t="s">
        <v>31</v>
      </c>
      <c r="Q301" s="28" t="s">
        <v>31</v>
      </c>
      <c r="R301" s="28" t="s">
        <v>31</v>
      </c>
    </row>
    <row r="302" spans="1:18" x14ac:dyDescent="0.3">
      <c r="A302" s="129"/>
      <c r="B302" s="28" t="s">
        <v>69</v>
      </c>
      <c r="C302" s="29"/>
      <c r="D302" s="89" t="s">
        <v>147</v>
      </c>
      <c r="E302" s="87"/>
      <c r="F302" s="87"/>
      <c r="G302" s="94"/>
      <c r="H302" s="94"/>
      <c r="I302" s="94"/>
      <c r="J302" s="94"/>
      <c r="K302" s="94"/>
      <c r="L302" s="29"/>
      <c r="M302" s="95">
        <v>46266</v>
      </c>
      <c r="N302" s="95">
        <v>46266</v>
      </c>
      <c r="O302" s="97"/>
      <c r="P302" s="29"/>
      <c r="Q302" s="29"/>
      <c r="R302" s="29"/>
    </row>
    <row r="303" spans="1:18" x14ac:dyDescent="0.3">
      <c r="A303" s="129" t="s">
        <v>310</v>
      </c>
      <c r="B303" s="28" t="s">
        <v>68</v>
      </c>
      <c r="C303" s="29"/>
      <c r="D303" s="86" t="s">
        <v>31</v>
      </c>
      <c r="E303" s="87"/>
      <c r="F303" s="87"/>
      <c r="G303" s="88">
        <v>8</v>
      </c>
      <c r="H303" s="88">
        <v>8</v>
      </c>
      <c r="I303" s="88">
        <v>4</v>
      </c>
      <c r="J303" s="88">
        <f>I303</f>
        <v>4</v>
      </c>
      <c r="K303" s="88">
        <f>H303-J303</f>
        <v>4</v>
      </c>
      <c r="L303" s="86" t="s">
        <v>31</v>
      </c>
      <c r="M303" s="89"/>
      <c r="N303" s="89"/>
      <c r="O303" s="98">
        <v>81616</v>
      </c>
      <c r="P303" s="91" t="s">
        <v>31</v>
      </c>
      <c r="Q303" s="90">
        <f>O303</f>
        <v>81616</v>
      </c>
      <c r="R303" s="90">
        <v>41188.58</v>
      </c>
    </row>
    <row r="304" spans="1:18" ht="45" x14ac:dyDescent="0.3">
      <c r="A304" s="129"/>
      <c r="B304" s="28" t="s">
        <v>69</v>
      </c>
      <c r="C304" s="29"/>
      <c r="D304" s="92" t="s">
        <v>148</v>
      </c>
      <c r="E304" s="87"/>
      <c r="F304" s="87"/>
      <c r="G304" s="93" t="s">
        <v>31</v>
      </c>
      <c r="H304" s="94"/>
      <c r="I304" s="93" t="s">
        <v>31</v>
      </c>
      <c r="J304" s="94"/>
      <c r="K304" s="94"/>
      <c r="L304" s="28" t="s">
        <v>31</v>
      </c>
      <c r="M304" s="95">
        <v>46157</v>
      </c>
      <c r="N304" s="95">
        <v>46157</v>
      </c>
      <c r="O304" s="96" t="s">
        <v>31</v>
      </c>
      <c r="P304" s="28" t="s">
        <v>31</v>
      </c>
      <c r="Q304" s="28" t="s">
        <v>31</v>
      </c>
      <c r="R304" s="28" t="s">
        <v>31</v>
      </c>
    </row>
    <row r="305" spans="1:18" x14ac:dyDescent="0.3">
      <c r="A305" s="129"/>
      <c r="B305" s="28" t="s">
        <v>69</v>
      </c>
      <c r="C305" s="29"/>
      <c r="D305" s="89" t="s">
        <v>147</v>
      </c>
      <c r="E305" s="87"/>
      <c r="F305" s="87"/>
      <c r="G305" s="94"/>
      <c r="H305" s="94"/>
      <c r="I305" s="94"/>
      <c r="J305" s="94"/>
      <c r="K305" s="94"/>
      <c r="L305" s="29"/>
      <c r="M305" s="95">
        <v>46266</v>
      </c>
      <c r="N305" s="95">
        <v>46266</v>
      </c>
      <c r="O305" s="97"/>
      <c r="P305" s="29"/>
      <c r="Q305" s="29"/>
      <c r="R305" s="29"/>
    </row>
    <row r="306" spans="1:18" x14ac:dyDescent="0.3">
      <c r="A306" s="129" t="s">
        <v>311</v>
      </c>
      <c r="B306" s="28" t="s">
        <v>68</v>
      </c>
      <c r="C306" s="29"/>
      <c r="D306" s="86" t="s">
        <v>31</v>
      </c>
      <c r="E306" s="87"/>
      <c r="F306" s="87"/>
      <c r="G306" s="88">
        <v>8</v>
      </c>
      <c r="H306" s="88">
        <v>8</v>
      </c>
      <c r="I306" s="88">
        <v>3</v>
      </c>
      <c r="J306" s="88">
        <f>I306</f>
        <v>3</v>
      </c>
      <c r="K306" s="88">
        <f>H306-J306</f>
        <v>5</v>
      </c>
      <c r="L306" s="86" t="s">
        <v>31</v>
      </c>
      <c r="M306" s="89"/>
      <c r="N306" s="89"/>
      <c r="O306" s="98">
        <v>81616</v>
      </c>
      <c r="P306" s="91" t="s">
        <v>31</v>
      </c>
      <c r="Q306" s="90">
        <f>O306</f>
        <v>81616</v>
      </c>
      <c r="R306" s="90">
        <v>29384.05</v>
      </c>
    </row>
    <row r="307" spans="1:18" ht="45" x14ac:dyDescent="0.3">
      <c r="A307" s="129"/>
      <c r="B307" s="28" t="s">
        <v>69</v>
      </c>
      <c r="C307" s="29"/>
      <c r="D307" s="92" t="s">
        <v>148</v>
      </c>
      <c r="E307" s="87"/>
      <c r="F307" s="87"/>
      <c r="G307" s="93" t="s">
        <v>31</v>
      </c>
      <c r="H307" s="94"/>
      <c r="I307" s="93" t="s">
        <v>31</v>
      </c>
      <c r="J307" s="94"/>
      <c r="K307" s="94"/>
      <c r="L307" s="28" t="s">
        <v>31</v>
      </c>
      <c r="M307" s="95">
        <v>46157</v>
      </c>
      <c r="N307" s="95">
        <v>46157</v>
      </c>
      <c r="O307" s="96" t="s">
        <v>31</v>
      </c>
      <c r="P307" s="28" t="s">
        <v>31</v>
      </c>
      <c r="Q307" s="28" t="s">
        <v>31</v>
      </c>
      <c r="R307" s="28" t="s">
        <v>31</v>
      </c>
    </row>
    <row r="308" spans="1:18" x14ac:dyDescent="0.3">
      <c r="A308" s="129"/>
      <c r="B308" s="28" t="s">
        <v>69</v>
      </c>
      <c r="C308" s="29"/>
      <c r="D308" s="89" t="s">
        <v>147</v>
      </c>
      <c r="E308" s="87"/>
      <c r="F308" s="87"/>
      <c r="G308" s="94"/>
      <c r="H308" s="94"/>
      <c r="I308" s="94"/>
      <c r="J308" s="94"/>
      <c r="K308" s="94"/>
      <c r="L308" s="29"/>
      <c r="M308" s="95">
        <v>46266</v>
      </c>
      <c r="N308" s="95">
        <v>46266</v>
      </c>
      <c r="O308" s="97"/>
      <c r="P308" s="29"/>
      <c r="Q308" s="29"/>
      <c r="R308" s="29"/>
    </row>
    <row r="309" spans="1:18" x14ac:dyDescent="0.3">
      <c r="A309" s="129" t="s">
        <v>312</v>
      </c>
      <c r="B309" s="28" t="s">
        <v>68</v>
      </c>
      <c r="C309" s="29"/>
      <c r="D309" s="86" t="s">
        <v>31</v>
      </c>
      <c r="E309" s="87"/>
      <c r="F309" s="87"/>
      <c r="G309" s="88">
        <v>6</v>
      </c>
      <c r="H309" s="88">
        <v>6</v>
      </c>
      <c r="I309" s="88">
        <v>2</v>
      </c>
      <c r="J309" s="88">
        <f>I309</f>
        <v>2</v>
      </c>
      <c r="K309" s="88">
        <f>H309-J309</f>
        <v>4</v>
      </c>
      <c r="L309" s="86" t="s">
        <v>31</v>
      </c>
      <c r="M309" s="89"/>
      <c r="N309" s="89"/>
      <c r="O309" s="98">
        <v>63510.400000000001</v>
      </c>
      <c r="P309" s="91" t="s">
        <v>31</v>
      </c>
      <c r="Q309" s="90">
        <f>O309</f>
        <v>63510.400000000001</v>
      </c>
      <c r="R309" s="90">
        <v>60335</v>
      </c>
    </row>
    <row r="310" spans="1:18" ht="45" x14ac:dyDescent="0.3">
      <c r="A310" s="129"/>
      <c r="B310" s="28" t="s">
        <v>69</v>
      </c>
      <c r="C310" s="29"/>
      <c r="D310" s="92" t="s">
        <v>148</v>
      </c>
      <c r="E310" s="87"/>
      <c r="F310" s="87"/>
      <c r="G310" s="93" t="s">
        <v>31</v>
      </c>
      <c r="H310" s="94"/>
      <c r="I310" s="93" t="s">
        <v>31</v>
      </c>
      <c r="J310" s="94"/>
      <c r="K310" s="94"/>
      <c r="L310" s="28" t="s">
        <v>31</v>
      </c>
      <c r="M310" s="95">
        <v>46157</v>
      </c>
      <c r="N310" s="95">
        <v>46157</v>
      </c>
      <c r="O310" s="96" t="s">
        <v>31</v>
      </c>
      <c r="P310" s="28" t="s">
        <v>31</v>
      </c>
      <c r="Q310" s="28" t="s">
        <v>31</v>
      </c>
      <c r="R310" s="28" t="s">
        <v>31</v>
      </c>
    </row>
    <row r="311" spans="1:18" x14ac:dyDescent="0.3">
      <c r="A311" s="129"/>
      <c r="B311" s="28" t="s">
        <v>69</v>
      </c>
      <c r="C311" s="29"/>
      <c r="D311" s="89" t="s">
        <v>147</v>
      </c>
      <c r="E311" s="87"/>
      <c r="F311" s="87"/>
      <c r="G311" s="94"/>
      <c r="H311" s="94"/>
      <c r="I311" s="94"/>
      <c r="J311" s="94"/>
      <c r="K311" s="94"/>
      <c r="L311" s="29"/>
      <c r="M311" s="95">
        <v>46266</v>
      </c>
      <c r="N311" s="95">
        <v>46266</v>
      </c>
      <c r="O311" s="97"/>
      <c r="P311" s="29"/>
      <c r="Q311" s="29"/>
      <c r="R311" s="29"/>
    </row>
    <row r="312" spans="1:18" x14ac:dyDescent="0.3">
      <c r="A312" s="129" t="s">
        <v>414</v>
      </c>
      <c r="B312" s="28"/>
      <c r="C312" s="29"/>
      <c r="D312" s="86" t="s">
        <v>31</v>
      </c>
      <c r="E312" s="87"/>
      <c r="F312" s="87"/>
      <c r="G312" s="88">
        <v>2</v>
      </c>
      <c r="H312" s="88">
        <v>2</v>
      </c>
      <c r="I312" s="88">
        <v>0</v>
      </c>
      <c r="J312" s="88">
        <f>I312</f>
        <v>0</v>
      </c>
      <c r="K312" s="88">
        <f>H312-J312</f>
        <v>2</v>
      </c>
      <c r="L312" s="86" t="s">
        <v>31</v>
      </c>
      <c r="M312" s="89"/>
      <c r="N312" s="89"/>
      <c r="O312" s="98">
        <v>20413</v>
      </c>
      <c r="P312" s="91" t="s">
        <v>31</v>
      </c>
      <c r="Q312" s="90">
        <v>20413</v>
      </c>
      <c r="R312" s="90">
        <v>0</v>
      </c>
    </row>
    <row r="313" spans="1:18" ht="45" x14ac:dyDescent="0.3">
      <c r="A313" s="129"/>
      <c r="B313" s="28"/>
      <c r="C313" s="29"/>
      <c r="D313" s="92" t="s">
        <v>148</v>
      </c>
      <c r="E313" s="87"/>
      <c r="F313" s="87"/>
      <c r="G313" s="93" t="s">
        <v>31</v>
      </c>
      <c r="H313" s="94"/>
      <c r="I313" s="93" t="s">
        <v>31</v>
      </c>
      <c r="J313" s="94"/>
      <c r="K313" s="94"/>
      <c r="L313" s="28" t="s">
        <v>31</v>
      </c>
      <c r="M313" s="95">
        <v>46157</v>
      </c>
      <c r="N313" s="95">
        <v>46157</v>
      </c>
      <c r="O313" s="96" t="s">
        <v>31</v>
      </c>
      <c r="P313" s="28" t="s">
        <v>31</v>
      </c>
      <c r="Q313" s="28" t="s">
        <v>31</v>
      </c>
      <c r="R313" s="28" t="s">
        <v>31</v>
      </c>
    </row>
    <row r="314" spans="1:18" ht="25.9" customHeight="1" x14ac:dyDescent="0.3">
      <c r="A314" s="129"/>
      <c r="B314" s="28"/>
      <c r="C314" s="29"/>
      <c r="D314" s="89" t="s">
        <v>147</v>
      </c>
      <c r="E314" s="87"/>
      <c r="F314" s="87"/>
      <c r="G314" s="94"/>
      <c r="H314" s="94"/>
      <c r="I314" s="94"/>
      <c r="J314" s="94"/>
      <c r="K314" s="94"/>
      <c r="L314" s="29"/>
      <c r="M314" s="95">
        <v>46266</v>
      </c>
      <c r="N314" s="95">
        <v>46266</v>
      </c>
      <c r="O314" s="97"/>
      <c r="P314" s="29"/>
      <c r="Q314" s="29"/>
      <c r="R314" s="29"/>
    </row>
    <row r="315" spans="1:18" x14ac:dyDescent="0.3">
      <c r="A315" s="129" t="s">
        <v>313</v>
      </c>
      <c r="B315" s="28" t="s">
        <v>68</v>
      </c>
      <c r="C315" s="29"/>
      <c r="D315" s="86" t="s">
        <v>31</v>
      </c>
      <c r="E315" s="87"/>
      <c r="F315" s="87"/>
      <c r="G315" s="88">
        <v>20</v>
      </c>
      <c r="H315" s="88">
        <v>20</v>
      </c>
      <c r="I315" s="88">
        <v>6</v>
      </c>
      <c r="J315" s="88">
        <f>I315</f>
        <v>6</v>
      </c>
      <c r="K315" s="88">
        <f>H315-J315</f>
        <v>14</v>
      </c>
      <c r="L315" s="86" t="s">
        <v>31</v>
      </c>
      <c r="M315" s="89"/>
      <c r="N315" s="89"/>
      <c r="O315" s="98">
        <v>206905.60000000001</v>
      </c>
      <c r="P315" s="91" t="s">
        <v>31</v>
      </c>
      <c r="Q315" s="90">
        <v>173563.02</v>
      </c>
      <c r="R315" s="90">
        <v>63157.15</v>
      </c>
    </row>
    <row r="316" spans="1:18" ht="45" x14ac:dyDescent="0.3">
      <c r="A316" s="129"/>
      <c r="B316" s="28" t="s">
        <v>69</v>
      </c>
      <c r="C316" s="29"/>
      <c r="D316" s="92" t="s">
        <v>148</v>
      </c>
      <c r="E316" s="87"/>
      <c r="F316" s="87"/>
      <c r="G316" s="93" t="s">
        <v>31</v>
      </c>
      <c r="H316" s="94"/>
      <c r="I316" s="93" t="s">
        <v>31</v>
      </c>
      <c r="J316" s="94"/>
      <c r="K316" s="94"/>
      <c r="L316" s="28" t="s">
        <v>31</v>
      </c>
      <c r="M316" s="95">
        <v>46157</v>
      </c>
      <c r="N316" s="95">
        <v>46157</v>
      </c>
      <c r="O316" s="96" t="s">
        <v>31</v>
      </c>
      <c r="P316" s="28" t="s">
        <v>31</v>
      </c>
      <c r="Q316" s="28" t="s">
        <v>31</v>
      </c>
      <c r="R316" s="28" t="s">
        <v>31</v>
      </c>
    </row>
    <row r="317" spans="1:18" ht="28.9" customHeight="1" x14ac:dyDescent="0.3">
      <c r="A317" s="129"/>
      <c r="B317" s="28" t="s">
        <v>69</v>
      </c>
      <c r="C317" s="29"/>
      <c r="D317" s="89" t="s">
        <v>147</v>
      </c>
      <c r="E317" s="87"/>
      <c r="F317" s="87"/>
      <c r="G317" s="94"/>
      <c r="H317" s="94"/>
      <c r="I317" s="94"/>
      <c r="J317" s="94"/>
      <c r="K317" s="94"/>
      <c r="L317" s="29"/>
      <c r="M317" s="95">
        <v>46266</v>
      </c>
      <c r="N317" s="95">
        <v>46266</v>
      </c>
      <c r="O317" s="97"/>
      <c r="P317" s="29"/>
      <c r="Q317" s="29"/>
      <c r="R317" s="29"/>
    </row>
    <row r="318" spans="1:18" x14ac:dyDescent="0.3">
      <c r="A318" s="129" t="s">
        <v>314</v>
      </c>
      <c r="B318" s="28" t="s">
        <v>68</v>
      </c>
      <c r="C318" s="29"/>
      <c r="D318" s="86" t="s">
        <v>31</v>
      </c>
      <c r="E318" s="87"/>
      <c r="F318" s="87"/>
      <c r="G318" s="88">
        <v>4</v>
      </c>
      <c r="H318" s="88">
        <v>4</v>
      </c>
      <c r="I318" s="88">
        <v>4</v>
      </c>
      <c r="J318" s="88">
        <v>4</v>
      </c>
      <c r="K318" s="88">
        <f>H318-J318</f>
        <v>0</v>
      </c>
      <c r="L318" s="86" t="s">
        <v>31</v>
      </c>
      <c r="M318" s="89"/>
      <c r="N318" s="89"/>
      <c r="O318" s="98">
        <v>41757.199999999997</v>
      </c>
      <c r="P318" s="91" t="s">
        <v>31</v>
      </c>
      <c r="Q318" s="90">
        <f>O318</f>
        <v>41757.199999999997</v>
      </c>
      <c r="R318" s="90">
        <v>41757.199999999997</v>
      </c>
    </row>
    <row r="319" spans="1:18" ht="50.45" customHeight="1" x14ac:dyDescent="0.3">
      <c r="A319" s="129"/>
      <c r="B319" s="28" t="s">
        <v>69</v>
      </c>
      <c r="C319" s="29"/>
      <c r="D319" s="92" t="s">
        <v>148</v>
      </c>
      <c r="E319" s="87"/>
      <c r="F319" s="87"/>
      <c r="G319" s="93" t="s">
        <v>31</v>
      </c>
      <c r="H319" s="94"/>
      <c r="I319" s="93" t="s">
        <v>31</v>
      </c>
      <c r="J319" s="94"/>
      <c r="K319" s="94"/>
      <c r="L319" s="28" t="s">
        <v>31</v>
      </c>
      <c r="M319" s="95">
        <v>46157</v>
      </c>
      <c r="N319" s="95">
        <v>46157</v>
      </c>
      <c r="O319" s="96" t="s">
        <v>31</v>
      </c>
      <c r="P319" s="28" t="s">
        <v>31</v>
      </c>
      <c r="Q319" s="28" t="s">
        <v>31</v>
      </c>
      <c r="R319" s="28" t="s">
        <v>31</v>
      </c>
    </row>
    <row r="320" spans="1:18" s="19" customFormat="1" ht="30" customHeight="1" x14ac:dyDescent="0.3">
      <c r="A320" s="129"/>
      <c r="B320" s="28" t="s">
        <v>69</v>
      </c>
      <c r="C320" s="29"/>
      <c r="D320" s="89" t="s">
        <v>147</v>
      </c>
      <c r="E320" s="87"/>
      <c r="F320" s="87"/>
      <c r="G320" s="94"/>
      <c r="H320" s="94"/>
      <c r="I320" s="94"/>
      <c r="J320" s="94"/>
      <c r="K320" s="94"/>
      <c r="L320" s="29"/>
      <c r="M320" s="95">
        <v>46266</v>
      </c>
      <c r="N320" s="95">
        <v>46203</v>
      </c>
      <c r="O320" s="97"/>
      <c r="P320" s="29"/>
      <c r="Q320" s="29"/>
      <c r="R320" s="29"/>
    </row>
    <row r="321" spans="1:18" s="12" customFormat="1" ht="41.45" customHeight="1" x14ac:dyDescent="0.3">
      <c r="A321" s="129" t="s">
        <v>152</v>
      </c>
      <c r="B321" s="28" t="s">
        <v>68</v>
      </c>
      <c r="C321" s="29"/>
      <c r="D321" s="86" t="s">
        <v>31</v>
      </c>
      <c r="E321" s="87"/>
      <c r="F321" s="87"/>
      <c r="G321" s="88">
        <v>2</v>
      </c>
      <c r="H321" s="88">
        <v>2</v>
      </c>
      <c r="I321" s="88">
        <v>1</v>
      </c>
      <c r="J321" s="88">
        <f>I321</f>
        <v>1</v>
      </c>
      <c r="K321" s="88">
        <f>H321-J321</f>
        <v>1</v>
      </c>
      <c r="L321" s="86" t="s">
        <v>31</v>
      </c>
      <c r="M321" s="89"/>
      <c r="N321" s="89"/>
      <c r="O321" s="98">
        <v>20953.2</v>
      </c>
      <c r="P321" s="91" t="s">
        <v>31</v>
      </c>
      <c r="Q321" s="90">
        <v>10984</v>
      </c>
      <c r="R321" s="90">
        <f>Q321</f>
        <v>10984</v>
      </c>
    </row>
    <row r="322" spans="1:18" s="12" customFormat="1" ht="45" x14ac:dyDescent="0.3">
      <c r="A322" s="129"/>
      <c r="B322" s="28" t="s">
        <v>69</v>
      </c>
      <c r="C322" s="29"/>
      <c r="D322" s="92" t="s">
        <v>148</v>
      </c>
      <c r="E322" s="87"/>
      <c r="F322" s="87"/>
      <c r="G322" s="93" t="s">
        <v>31</v>
      </c>
      <c r="H322" s="94"/>
      <c r="I322" s="93" t="s">
        <v>31</v>
      </c>
      <c r="J322" s="94"/>
      <c r="K322" s="94"/>
      <c r="L322" s="28" t="s">
        <v>31</v>
      </c>
      <c r="M322" s="95">
        <v>46157</v>
      </c>
      <c r="N322" s="95">
        <f>M322</f>
        <v>46157</v>
      </c>
      <c r="O322" s="28" t="s">
        <v>31</v>
      </c>
      <c r="P322" s="28" t="s">
        <v>31</v>
      </c>
      <c r="Q322" s="28" t="s">
        <v>31</v>
      </c>
      <c r="R322" s="28" t="s">
        <v>31</v>
      </c>
    </row>
    <row r="323" spans="1:18" s="12" customFormat="1" ht="19.5" thickBot="1" x14ac:dyDescent="0.35">
      <c r="A323" s="129"/>
      <c r="B323" s="28" t="s">
        <v>69</v>
      </c>
      <c r="C323" s="29"/>
      <c r="D323" s="89" t="s">
        <v>147</v>
      </c>
      <c r="E323" s="87"/>
      <c r="F323" s="87"/>
      <c r="G323" s="29"/>
      <c r="H323" s="29"/>
      <c r="I323" s="29"/>
      <c r="J323" s="29"/>
      <c r="K323" s="29"/>
      <c r="L323" s="29"/>
      <c r="M323" s="95">
        <v>46266</v>
      </c>
      <c r="N323" s="95">
        <f>M323</f>
        <v>46266</v>
      </c>
      <c r="O323" s="29"/>
      <c r="P323" s="29"/>
      <c r="Q323" s="29"/>
      <c r="R323" s="29"/>
    </row>
    <row r="324" spans="1:18" ht="63" customHeight="1" thickBot="1" x14ac:dyDescent="0.35">
      <c r="A324" s="130" t="s">
        <v>317</v>
      </c>
      <c r="B324" s="130"/>
      <c r="C324" s="80"/>
      <c r="D324" s="80" t="s">
        <v>120</v>
      </c>
      <c r="E324" s="38" t="s">
        <v>121</v>
      </c>
      <c r="F324" s="38">
        <v>792</v>
      </c>
      <c r="G324" s="82">
        <f>G325+G328+G331+G334+G337+G340+G343+G346+G349</f>
        <v>52</v>
      </c>
      <c r="H324" s="82">
        <f t="shared" ref="H324:K324" si="4">H325+H328+H331+H334+H337+H340+H343+H346+H349</f>
        <v>52</v>
      </c>
      <c r="I324" s="82">
        <f t="shared" si="4"/>
        <v>38</v>
      </c>
      <c r="J324" s="82">
        <f>J325+J328+J331+J334+J337+J340+J343+J346+J349</f>
        <v>38</v>
      </c>
      <c r="K324" s="82">
        <f t="shared" si="4"/>
        <v>14</v>
      </c>
      <c r="L324" s="80"/>
      <c r="M324" s="83" t="s">
        <v>31</v>
      </c>
      <c r="N324" s="83" t="s">
        <v>31</v>
      </c>
      <c r="O324" s="84">
        <f>O325+O328+O331+O334+O340+O346+O349+O337+O343</f>
        <v>395055</v>
      </c>
      <c r="P324" s="83" t="s">
        <v>31</v>
      </c>
      <c r="Q324" s="85">
        <f>Q325+Q328+Q331+Q334+Q340+Q346+Q349+Q337+Q343</f>
        <v>76350</v>
      </c>
      <c r="R324" s="85">
        <f>R325+R328+R331+R334+R340+R346+R349+R337+R343</f>
        <v>76350</v>
      </c>
    </row>
    <row r="325" spans="1:18" x14ac:dyDescent="0.3">
      <c r="A325" s="125" t="s">
        <v>150</v>
      </c>
      <c r="B325" s="28" t="s">
        <v>68</v>
      </c>
      <c r="C325" s="29"/>
      <c r="D325" s="86" t="s">
        <v>31</v>
      </c>
      <c r="E325" s="87"/>
      <c r="F325" s="87"/>
      <c r="G325" s="88">
        <v>1</v>
      </c>
      <c r="H325" s="88">
        <v>1</v>
      </c>
      <c r="I325" s="109">
        <v>0</v>
      </c>
      <c r="J325" s="109">
        <v>0</v>
      </c>
      <c r="K325" s="88">
        <f>H325-J325</f>
        <v>1</v>
      </c>
      <c r="L325" s="86" t="s">
        <v>31</v>
      </c>
      <c r="M325" s="89"/>
      <c r="N325" s="89"/>
      <c r="O325" s="90">
        <v>2685</v>
      </c>
      <c r="P325" s="91" t="s">
        <v>31</v>
      </c>
      <c r="Q325" s="90">
        <v>0</v>
      </c>
      <c r="R325" s="98">
        <v>0</v>
      </c>
    </row>
    <row r="326" spans="1:18" ht="45" x14ac:dyDescent="0.3">
      <c r="A326" s="125"/>
      <c r="B326" s="28" t="s">
        <v>69</v>
      </c>
      <c r="C326" s="29"/>
      <c r="D326" s="92" t="s">
        <v>148</v>
      </c>
      <c r="E326" s="87"/>
      <c r="F326" s="87"/>
      <c r="G326" s="93" t="s">
        <v>31</v>
      </c>
      <c r="H326" s="94"/>
      <c r="I326" s="93" t="s">
        <v>31</v>
      </c>
      <c r="J326" s="94"/>
      <c r="K326" s="94"/>
      <c r="L326" s="28" t="s">
        <v>31</v>
      </c>
      <c r="M326" s="99">
        <v>46147</v>
      </c>
      <c r="N326" s="99">
        <v>46147</v>
      </c>
      <c r="O326" s="28" t="s">
        <v>31</v>
      </c>
      <c r="P326" s="28" t="s">
        <v>31</v>
      </c>
      <c r="Q326" s="28" t="s">
        <v>31</v>
      </c>
      <c r="R326" s="28" t="s">
        <v>31</v>
      </c>
    </row>
    <row r="327" spans="1:18" x14ac:dyDescent="0.3">
      <c r="A327" s="125"/>
      <c r="B327" s="28" t="s">
        <v>69</v>
      </c>
      <c r="C327" s="29"/>
      <c r="D327" s="89" t="s">
        <v>147</v>
      </c>
      <c r="E327" s="87"/>
      <c r="F327" s="87"/>
      <c r="G327" s="94"/>
      <c r="H327" s="94"/>
      <c r="I327" s="94"/>
      <c r="J327" s="94"/>
      <c r="K327" s="94"/>
      <c r="L327" s="29"/>
      <c r="M327" s="99">
        <v>46203</v>
      </c>
      <c r="N327" s="99">
        <v>46203</v>
      </c>
      <c r="O327" s="29"/>
      <c r="P327" s="29"/>
      <c r="Q327" s="29"/>
      <c r="R327" s="29"/>
    </row>
    <row r="328" spans="1:18" x14ac:dyDescent="0.3">
      <c r="A328" s="125" t="s">
        <v>151</v>
      </c>
      <c r="B328" s="28" t="s">
        <v>68</v>
      </c>
      <c r="C328" s="29"/>
      <c r="D328" s="86" t="s">
        <v>31</v>
      </c>
      <c r="E328" s="87"/>
      <c r="F328" s="87"/>
      <c r="G328" s="88">
        <v>3</v>
      </c>
      <c r="H328" s="88">
        <v>3</v>
      </c>
      <c r="I328" s="88">
        <v>3</v>
      </c>
      <c r="J328" s="88">
        <v>3</v>
      </c>
      <c r="K328" s="88">
        <f>H328-J328</f>
        <v>0</v>
      </c>
      <c r="L328" s="86" t="s">
        <v>31</v>
      </c>
      <c r="M328" s="89"/>
      <c r="N328" s="89"/>
      <c r="O328" s="90">
        <v>8055</v>
      </c>
      <c r="P328" s="91" t="s">
        <v>31</v>
      </c>
      <c r="Q328" s="90">
        <f>O328</f>
        <v>8055</v>
      </c>
      <c r="R328" s="90">
        <v>8055</v>
      </c>
    </row>
    <row r="329" spans="1:18" ht="45" x14ac:dyDescent="0.3">
      <c r="A329" s="125"/>
      <c r="B329" s="28" t="s">
        <v>69</v>
      </c>
      <c r="C329" s="29"/>
      <c r="D329" s="92" t="s">
        <v>148</v>
      </c>
      <c r="E329" s="87"/>
      <c r="F329" s="87"/>
      <c r="G329" s="93" t="s">
        <v>31</v>
      </c>
      <c r="H329" s="94"/>
      <c r="I329" s="93" t="s">
        <v>31</v>
      </c>
      <c r="J329" s="94"/>
      <c r="K329" s="94"/>
      <c r="L329" s="28" t="s">
        <v>31</v>
      </c>
      <c r="M329" s="99">
        <v>46147</v>
      </c>
      <c r="N329" s="99">
        <v>46147</v>
      </c>
      <c r="O329" s="28" t="s">
        <v>31</v>
      </c>
      <c r="P329" s="28" t="s">
        <v>31</v>
      </c>
      <c r="Q329" s="28" t="s">
        <v>31</v>
      </c>
      <c r="R329" s="28" t="s">
        <v>31</v>
      </c>
    </row>
    <row r="330" spans="1:18" ht="37.9" customHeight="1" x14ac:dyDescent="0.3">
      <c r="A330" s="125"/>
      <c r="B330" s="28" t="s">
        <v>69</v>
      </c>
      <c r="C330" s="29"/>
      <c r="D330" s="89" t="s">
        <v>147</v>
      </c>
      <c r="E330" s="87"/>
      <c r="F330" s="87"/>
      <c r="G330" s="94"/>
      <c r="H330" s="94"/>
      <c r="I330" s="94"/>
      <c r="J330" s="94"/>
      <c r="K330" s="94"/>
      <c r="L330" s="29"/>
      <c r="M330" s="99">
        <v>46203</v>
      </c>
      <c r="N330" s="99">
        <v>46203</v>
      </c>
      <c r="O330" s="29"/>
      <c r="P330" s="29"/>
      <c r="Q330" s="29"/>
      <c r="R330" s="29"/>
    </row>
    <row r="331" spans="1:18" x14ac:dyDescent="0.3">
      <c r="A331" s="125" t="s">
        <v>152</v>
      </c>
      <c r="B331" s="28" t="s">
        <v>68</v>
      </c>
      <c r="C331" s="29"/>
      <c r="D331" s="86" t="s">
        <v>31</v>
      </c>
      <c r="E331" s="87"/>
      <c r="F331" s="87"/>
      <c r="G331" s="88">
        <v>6</v>
      </c>
      <c r="H331" s="88">
        <v>6</v>
      </c>
      <c r="I331" s="88">
        <v>6</v>
      </c>
      <c r="J331" s="88">
        <f>I331</f>
        <v>6</v>
      </c>
      <c r="K331" s="88">
        <f>H331-J331</f>
        <v>0</v>
      </c>
      <c r="L331" s="86" t="s">
        <v>31</v>
      </c>
      <c r="M331" s="89"/>
      <c r="N331" s="89"/>
      <c r="O331" s="90">
        <v>14745</v>
      </c>
      <c r="P331" s="91" t="s">
        <v>31</v>
      </c>
      <c r="Q331" s="90">
        <f>O331</f>
        <v>14745</v>
      </c>
      <c r="R331" s="90">
        <v>14745</v>
      </c>
    </row>
    <row r="332" spans="1:18" ht="45" x14ac:dyDescent="0.3">
      <c r="A332" s="125"/>
      <c r="B332" s="28" t="s">
        <v>69</v>
      </c>
      <c r="C332" s="29"/>
      <c r="D332" s="92" t="s">
        <v>148</v>
      </c>
      <c r="E332" s="87"/>
      <c r="F332" s="87"/>
      <c r="G332" s="93" t="s">
        <v>31</v>
      </c>
      <c r="H332" s="94"/>
      <c r="I332" s="93" t="s">
        <v>31</v>
      </c>
      <c r="J332" s="94"/>
      <c r="K332" s="94"/>
      <c r="L332" s="28" t="s">
        <v>31</v>
      </c>
      <c r="M332" s="99">
        <v>46147</v>
      </c>
      <c r="N332" s="99">
        <v>46147</v>
      </c>
      <c r="O332" s="28" t="s">
        <v>31</v>
      </c>
      <c r="P332" s="28" t="s">
        <v>31</v>
      </c>
      <c r="Q332" s="28" t="s">
        <v>31</v>
      </c>
      <c r="R332" s="28" t="s">
        <v>31</v>
      </c>
    </row>
    <row r="333" spans="1:18" x14ac:dyDescent="0.3">
      <c r="A333" s="125"/>
      <c r="B333" s="28" t="s">
        <v>69</v>
      </c>
      <c r="C333" s="29"/>
      <c r="D333" s="89" t="s">
        <v>147</v>
      </c>
      <c r="E333" s="87"/>
      <c r="F333" s="87"/>
      <c r="G333" s="94"/>
      <c r="H333" s="94"/>
      <c r="I333" s="94"/>
      <c r="J333" s="94"/>
      <c r="K333" s="94"/>
      <c r="L333" s="29"/>
      <c r="M333" s="99">
        <v>46203</v>
      </c>
      <c r="N333" s="99">
        <v>46203</v>
      </c>
      <c r="O333" s="29"/>
      <c r="P333" s="29"/>
      <c r="Q333" s="29"/>
      <c r="R333" s="29"/>
    </row>
    <row r="334" spans="1:18" x14ac:dyDescent="0.3">
      <c r="A334" s="125" t="s">
        <v>153</v>
      </c>
      <c r="B334" s="28" t="s">
        <v>68</v>
      </c>
      <c r="C334" s="29"/>
      <c r="D334" s="86" t="s">
        <v>31</v>
      </c>
      <c r="E334" s="87"/>
      <c r="F334" s="87"/>
      <c r="G334" s="88">
        <v>1</v>
      </c>
      <c r="H334" s="88">
        <v>1</v>
      </c>
      <c r="I334" s="88">
        <v>1</v>
      </c>
      <c r="J334" s="88">
        <v>1</v>
      </c>
      <c r="K334" s="88">
        <f>H334-J334</f>
        <v>0</v>
      </c>
      <c r="L334" s="86" t="s">
        <v>31</v>
      </c>
      <c r="M334" s="89"/>
      <c r="N334" s="89"/>
      <c r="O334" s="90">
        <v>2685</v>
      </c>
      <c r="P334" s="91" t="s">
        <v>31</v>
      </c>
      <c r="Q334" s="90">
        <f>O334</f>
        <v>2685</v>
      </c>
      <c r="R334" s="90">
        <v>2685</v>
      </c>
    </row>
    <row r="335" spans="1:18" ht="45" x14ac:dyDescent="0.3">
      <c r="A335" s="125"/>
      <c r="B335" s="28" t="s">
        <v>69</v>
      </c>
      <c r="C335" s="29"/>
      <c r="D335" s="92" t="s">
        <v>148</v>
      </c>
      <c r="E335" s="87"/>
      <c r="F335" s="87"/>
      <c r="G335" s="93" t="s">
        <v>31</v>
      </c>
      <c r="H335" s="94"/>
      <c r="I335" s="93" t="s">
        <v>31</v>
      </c>
      <c r="J335" s="94"/>
      <c r="K335" s="94"/>
      <c r="L335" s="28" t="s">
        <v>31</v>
      </c>
      <c r="M335" s="99">
        <v>46147</v>
      </c>
      <c r="N335" s="99">
        <v>46147</v>
      </c>
      <c r="O335" s="28" t="s">
        <v>31</v>
      </c>
      <c r="P335" s="28" t="s">
        <v>31</v>
      </c>
      <c r="Q335" s="28" t="s">
        <v>31</v>
      </c>
      <c r="R335" s="28" t="s">
        <v>31</v>
      </c>
    </row>
    <row r="336" spans="1:18" x14ac:dyDescent="0.3">
      <c r="A336" s="125"/>
      <c r="B336" s="28" t="s">
        <v>69</v>
      </c>
      <c r="C336" s="29"/>
      <c r="D336" s="89" t="s">
        <v>147</v>
      </c>
      <c r="E336" s="87"/>
      <c r="F336" s="87"/>
      <c r="G336" s="94"/>
      <c r="H336" s="94"/>
      <c r="I336" s="94"/>
      <c r="J336" s="94"/>
      <c r="K336" s="94"/>
      <c r="L336" s="29"/>
      <c r="M336" s="99">
        <v>46203</v>
      </c>
      <c r="N336" s="99">
        <v>46203</v>
      </c>
      <c r="O336" s="29"/>
      <c r="P336" s="29"/>
      <c r="Q336" s="29"/>
      <c r="R336" s="29"/>
    </row>
    <row r="337" spans="1:18" x14ac:dyDescent="0.3">
      <c r="A337" s="125" t="s">
        <v>306</v>
      </c>
      <c r="B337" s="28" t="s">
        <v>68</v>
      </c>
      <c r="C337" s="29"/>
      <c r="D337" s="86" t="s">
        <v>31</v>
      </c>
      <c r="E337" s="87"/>
      <c r="F337" s="87"/>
      <c r="G337" s="88">
        <v>20</v>
      </c>
      <c r="H337" s="88">
        <v>20</v>
      </c>
      <c r="I337" s="88">
        <v>20</v>
      </c>
      <c r="J337" s="88">
        <v>20</v>
      </c>
      <c r="K337" s="88">
        <f>H337-J337</f>
        <v>0</v>
      </c>
      <c r="L337" s="86" t="s">
        <v>31</v>
      </c>
      <c r="M337" s="89"/>
      <c r="N337" s="89"/>
      <c r="O337" s="90">
        <v>26700</v>
      </c>
      <c r="P337" s="91" t="s">
        <v>31</v>
      </c>
      <c r="Q337" s="90">
        <f>O337</f>
        <v>26700</v>
      </c>
      <c r="R337" s="90">
        <v>26700</v>
      </c>
    </row>
    <row r="338" spans="1:18" ht="45" x14ac:dyDescent="0.3">
      <c r="A338" s="125"/>
      <c r="B338" s="28" t="s">
        <v>69</v>
      </c>
      <c r="C338" s="29"/>
      <c r="D338" s="92" t="s">
        <v>148</v>
      </c>
      <c r="E338" s="87"/>
      <c r="F338" s="87"/>
      <c r="G338" s="93" t="s">
        <v>31</v>
      </c>
      <c r="H338" s="94"/>
      <c r="I338" s="93" t="s">
        <v>31</v>
      </c>
      <c r="J338" s="94"/>
      <c r="K338" s="94"/>
      <c r="L338" s="28" t="s">
        <v>31</v>
      </c>
      <c r="M338" s="99">
        <v>46147</v>
      </c>
      <c r="N338" s="99">
        <v>46147</v>
      </c>
      <c r="O338" s="28" t="s">
        <v>31</v>
      </c>
      <c r="P338" s="28" t="s">
        <v>31</v>
      </c>
      <c r="Q338" s="28" t="s">
        <v>31</v>
      </c>
      <c r="R338" s="28" t="s">
        <v>31</v>
      </c>
    </row>
    <row r="339" spans="1:18" x14ac:dyDescent="0.3">
      <c r="A339" s="125"/>
      <c r="B339" s="28" t="s">
        <v>69</v>
      </c>
      <c r="C339" s="29"/>
      <c r="D339" s="89" t="s">
        <v>147</v>
      </c>
      <c r="E339" s="87"/>
      <c r="F339" s="87"/>
      <c r="G339" s="94"/>
      <c r="H339" s="94"/>
      <c r="I339" s="94"/>
      <c r="J339" s="94"/>
      <c r="K339" s="94"/>
      <c r="L339" s="29"/>
      <c r="M339" s="99">
        <v>46203</v>
      </c>
      <c r="N339" s="99">
        <v>46190</v>
      </c>
      <c r="O339" s="29"/>
      <c r="P339" s="29"/>
      <c r="Q339" s="29"/>
      <c r="R339" s="29"/>
    </row>
    <row r="340" spans="1:18" x14ac:dyDescent="0.3">
      <c r="A340" s="125" t="s">
        <v>156</v>
      </c>
      <c r="B340" s="28" t="s">
        <v>68</v>
      </c>
      <c r="C340" s="29"/>
      <c r="D340" s="86" t="s">
        <v>31</v>
      </c>
      <c r="E340" s="87"/>
      <c r="F340" s="87"/>
      <c r="G340" s="88">
        <v>1</v>
      </c>
      <c r="H340" s="88">
        <v>1</v>
      </c>
      <c r="I340" s="88">
        <v>1</v>
      </c>
      <c r="J340" s="88">
        <v>1</v>
      </c>
      <c r="K340" s="88">
        <f>H340-J340</f>
        <v>0</v>
      </c>
      <c r="L340" s="86" t="s">
        <v>31</v>
      </c>
      <c r="M340" s="89"/>
      <c r="N340" s="89"/>
      <c r="O340" s="90">
        <v>2685</v>
      </c>
      <c r="P340" s="91" t="s">
        <v>31</v>
      </c>
      <c r="Q340" s="90">
        <f>O340</f>
        <v>2685</v>
      </c>
      <c r="R340" s="90">
        <v>2685</v>
      </c>
    </row>
    <row r="341" spans="1:18" ht="45" x14ac:dyDescent="0.3">
      <c r="A341" s="125"/>
      <c r="B341" s="28" t="s">
        <v>69</v>
      </c>
      <c r="C341" s="29"/>
      <c r="D341" s="92" t="s">
        <v>148</v>
      </c>
      <c r="E341" s="87"/>
      <c r="F341" s="87"/>
      <c r="G341" s="93" t="s">
        <v>31</v>
      </c>
      <c r="H341" s="94"/>
      <c r="I341" s="93" t="s">
        <v>31</v>
      </c>
      <c r="J341" s="94"/>
      <c r="K341" s="94"/>
      <c r="L341" s="28" t="s">
        <v>31</v>
      </c>
      <c r="M341" s="99">
        <v>46147</v>
      </c>
      <c r="N341" s="99">
        <v>46147</v>
      </c>
      <c r="O341" s="28" t="s">
        <v>31</v>
      </c>
      <c r="P341" s="28" t="s">
        <v>31</v>
      </c>
      <c r="Q341" s="28" t="s">
        <v>31</v>
      </c>
      <c r="R341" s="28" t="s">
        <v>31</v>
      </c>
    </row>
    <row r="342" spans="1:18" ht="36.6" customHeight="1" x14ac:dyDescent="0.3">
      <c r="A342" s="125"/>
      <c r="B342" s="28" t="s">
        <v>69</v>
      </c>
      <c r="C342" s="29"/>
      <c r="D342" s="89" t="s">
        <v>147</v>
      </c>
      <c r="E342" s="87"/>
      <c r="F342" s="87"/>
      <c r="G342" s="94"/>
      <c r="H342" s="94"/>
      <c r="I342" s="94"/>
      <c r="J342" s="94"/>
      <c r="K342" s="94"/>
      <c r="L342" s="29"/>
      <c r="M342" s="99">
        <v>46203</v>
      </c>
      <c r="N342" s="99">
        <v>46203</v>
      </c>
      <c r="O342" s="29"/>
      <c r="P342" s="29"/>
      <c r="Q342" s="29"/>
      <c r="R342" s="29"/>
    </row>
    <row r="343" spans="1:18" x14ac:dyDescent="0.3">
      <c r="A343" s="125" t="s">
        <v>415</v>
      </c>
      <c r="B343" s="28" t="s">
        <v>68</v>
      </c>
      <c r="C343" s="29"/>
      <c r="D343" s="86" t="s">
        <v>31</v>
      </c>
      <c r="E343" s="87"/>
      <c r="F343" s="87"/>
      <c r="G343" s="88">
        <v>2</v>
      </c>
      <c r="H343" s="88">
        <v>2</v>
      </c>
      <c r="I343" s="88">
        <v>0</v>
      </c>
      <c r="J343" s="88">
        <v>0</v>
      </c>
      <c r="K343" s="88">
        <f>H343-J343</f>
        <v>2</v>
      </c>
      <c r="L343" s="86" t="s">
        <v>31</v>
      </c>
      <c r="M343" s="89"/>
      <c r="N343" s="89"/>
      <c r="O343" s="90">
        <v>4020</v>
      </c>
      <c r="P343" s="91" t="s">
        <v>31</v>
      </c>
      <c r="Q343" s="90">
        <v>0</v>
      </c>
      <c r="R343" s="98">
        <v>0</v>
      </c>
    </row>
    <row r="344" spans="1:18" ht="45" x14ac:dyDescent="0.3">
      <c r="A344" s="125"/>
      <c r="B344" s="28" t="s">
        <v>69</v>
      </c>
      <c r="C344" s="29"/>
      <c r="D344" s="92" t="s">
        <v>148</v>
      </c>
      <c r="E344" s="87"/>
      <c r="F344" s="87"/>
      <c r="G344" s="93" t="s">
        <v>31</v>
      </c>
      <c r="H344" s="94"/>
      <c r="I344" s="93" t="s">
        <v>31</v>
      </c>
      <c r="J344" s="94"/>
      <c r="K344" s="94"/>
      <c r="L344" s="28" t="s">
        <v>31</v>
      </c>
      <c r="M344" s="99">
        <v>46147</v>
      </c>
      <c r="N344" s="99">
        <v>46147</v>
      </c>
      <c r="O344" s="28" t="s">
        <v>31</v>
      </c>
      <c r="P344" s="28" t="s">
        <v>31</v>
      </c>
      <c r="Q344" s="28" t="s">
        <v>31</v>
      </c>
      <c r="R344" s="28" t="s">
        <v>31</v>
      </c>
    </row>
    <row r="345" spans="1:18" ht="36.6" customHeight="1" x14ac:dyDescent="0.3">
      <c r="A345" s="125"/>
      <c r="B345" s="28" t="s">
        <v>69</v>
      </c>
      <c r="C345" s="29"/>
      <c r="D345" s="89" t="s">
        <v>147</v>
      </c>
      <c r="E345" s="87"/>
      <c r="F345" s="87"/>
      <c r="G345" s="94"/>
      <c r="H345" s="94"/>
      <c r="I345" s="94"/>
      <c r="J345" s="94"/>
      <c r="K345" s="94"/>
      <c r="L345" s="29"/>
      <c r="M345" s="99">
        <v>46203</v>
      </c>
      <c r="N345" s="99">
        <v>46203</v>
      </c>
      <c r="O345" s="29"/>
      <c r="P345" s="29"/>
      <c r="Q345" s="29"/>
      <c r="R345" s="29"/>
    </row>
    <row r="346" spans="1:18" x14ac:dyDescent="0.3">
      <c r="A346" s="125" t="s">
        <v>272</v>
      </c>
      <c r="B346" s="28" t="s">
        <v>68</v>
      </c>
      <c r="C346" s="29"/>
      <c r="D346" s="86" t="s">
        <v>31</v>
      </c>
      <c r="E346" s="87"/>
      <c r="F346" s="87"/>
      <c r="G346" s="88">
        <v>7</v>
      </c>
      <c r="H346" s="88">
        <v>7</v>
      </c>
      <c r="I346" s="109">
        <v>7</v>
      </c>
      <c r="J346" s="109">
        <v>7</v>
      </c>
      <c r="K346" s="88">
        <f>H346-J346</f>
        <v>0</v>
      </c>
      <c r="L346" s="86" t="s">
        <v>31</v>
      </c>
      <c r="M346" s="89"/>
      <c r="N346" s="89"/>
      <c r="O346" s="90">
        <v>21480</v>
      </c>
      <c r="P346" s="91" t="s">
        <v>31</v>
      </c>
      <c r="Q346" s="90">
        <f>O346</f>
        <v>21480</v>
      </c>
      <c r="R346" s="90">
        <v>21480</v>
      </c>
    </row>
    <row r="347" spans="1:18" ht="45" x14ac:dyDescent="0.3">
      <c r="A347" s="125"/>
      <c r="B347" s="28" t="s">
        <v>69</v>
      </c>
      <c r="C347" s="29"/>
      <c r="D347" s="92" t="s">
        <v>148</v>
      </c>
      <c r="E347" s="87"/>
      <c r="F347" s="87"/>
      <c r="G347" s="93" t="s">
        <v>31</v>
      </c>
      <c r="H347" s="94"/>
      <c r="I347" s="93" t="s">
        <v>31</v>
      </c>
      <c r="J347" s="94"/>
      <c r="K347" s="94"/>
      <c r="L347" s="28" t="s">
        <v>31</v>
      </c>
      <c r="M347" s="99">
        <v>46147</v>
      </c>
      <c r="N347" s="99">
        <v>46147</v>
      </c>
      <c r="O347" s="28" t="s">
        <v>31</v>
      </c>
      <c r="P347" s="28" t="s">
        <v>31</v>
      </c>
      <c r="Q347" s="28" t="s">
        <v>31</v>
      </c>
      <c r="R347" s="28" t="s">
        <v>31</v>
      </c>
    </row>
    <row r="348" spans="1:18" x14ac:dyDescent="0.3">
      <c r="A348" s="125"/>
      <c r="B348" s="28" t="s">
        <v>69</v>
      </c>
      <c r="C348" s="29"/>
      <c r="D348" s="89" t="s">
        <v>147</v>
      </c>
      <c r="E348" s="87"/>
      <c r="F348" s="87"/>
      <c r="G348" s="94"/>
      <c r="H348" s="94"/>
      <c r="I348" s="94"/>
      <c r="J348" s="94"/>
      <c r="K348" s="94"/>
      <c r="L348" s="29"/>
      <c r="M348" s="99">
        <v>46203</v>
      </c>
      <c r="N348" s="99">
        <v>46203</v>
      </c>
      <c r="O348" s="29"/>
      <c r="P348" s="29"/>
      <c r="Q348" s="29"/>
      <c r="R348" s="29"/>
    </row>
    <row r="349" spans="1:18" x14ac:dyDescent="0.3">
      <c r="A349" s="125" t="s">
        <v>316</v>
      </c>
      <c r="B349" s="28" t="s">
        <v>68</v>
      </c>
      <c r="C349" s="29"/>
      <c r="D349" s="86" t="s">
        <v>31</v>
      </c>
      <c r="E349" s="87"/>
      <c r="F349" s="87"/>
      <c r="G349" s="88">
        <v>11</v>
      </c>
      <c r="H349" s="88">
        <v>11</v>
      </c>
      <c r="I349" s="88">
        <v>0</v>
      </c>
      <c r="J349" s="88">
        <v>0</v>
      </c>
      <c r="K349" s="88">
        <f>H349-J349</f>
        <v>11</v>
      </c>
      <c r="L349" s="86" t="s">
        <v>31</v>
      </c>
      <c r="M349" s="89"/>
      <c r="N349" s="89"/>
      <c r="O349" s="90">
        <v>312000</v>
      </c>
      <c r="P349" s="91" t="s">
        <v>31</v>
      </c>
      <c r="Q349" s="98">
        <v>0</v>
      </c>
      <c r="R349" s="90">
        <v>0</v>
      </c>
    </row>
    <row r="350" spans="1:18" ht="45" x14ac:dyDescent="0.3">
      <c r="A350" s="125"/>
      <c r="B350" s="28" t="s">
        <v>69</v>
      </c>
      <c r="C350" s="29"/>
      <c r="D350" s="92" t="s">
        <v>148</v>
      </c>
      <c r="E350" s="87"/>
      <c r="F350" s="87"/>
      <c r="G350" s="93" t="s">
        <v>31</v>
      </c>
      <c r="H350" s="94"/>
      <c r="I350" s="93" t="s">
        <v>31</v>
      </c>
      <c r="J350" s="94"/>
      <c r="K350" s="94"/>
      <c r="L350" s="28" t="s">
        <v>31</v>
      </c>
      <c r="M350" s="99">
        <v>46147</v>
      </c>
      <c r="N350" s="99">
        <v>46147</v>
      </c>
      <c r="O350" s="28" t="s">
        <v>31</v>
      </c>
      <c r="P350" s="28" t="s">
        <v>31</v>
      </c>
      <c r="Q350" s="28" t="s">
        <v>31</v>
      </c>
      <c r="R350" s="28" t="s">
        <v>31</v>
      </c>
    </row>
    <row r="351" spans="1:18" ht="48" customHeight="1" thickBot="1" x14ac:dyDescent="0.35">
      <c r="A351" s="125"/>
      <c r="B351" s="28" t="s">
        <v>69</v>
      </c>
      <c r="C351" s="29"/>
      <c r="D351" s="89" t="s">
        <v>147</v>
      </c>
      <c r="E351" s="87"/>
      <c r="F351" s="87"/>
      <c r="G351" s="94"/>
      <c r="H351" s="94"/>
      <c r="I351" s="94"/>
      <c r="J351" s="94"/>
      <c r="K351" s="94"/>
      <c r="L351" s="29"/>
      <c r="M351" s="99">
        <v>46203</v>
      </c>
      <c r="N351" s="99">
        <v>46203</v>
      </c>
      <c r="O351" s="29"/>
      <c r="P351" s="29"/>
      <c r="Q351" s="29"/>
      <c r="R351" s="29"/>
    </row>
    <row r="352" spans="1:18" s="12" customFormat="1" ht="86.45" customHeight="1" thickBot="1" x14ac:dyDescent="0.35">
      <c r="A352" s="130" t="s">
        <v>318</v>
      </c>
      <c r="B352" s="130"/>
      <c r="C352" s="80"/>
      <c r="D352" s="80" t="s">
        <v>120</v>
      </c>
      <c r="E352" s="38" t="s">
        <v>121</v>
      </c>
      <c r="F352" s="38">
        <v>792</v>
      </c>
      <c r="G352" s="82">
        <f>G353+G356+G359+G362+G365+G368+G371+G374+G377</f>
        <v>91</v>
      </c>
      <c r="H352" s="82">
        <f t="shared" ref="H352:K352" si="5">H353+H356+H359+H362+H365+H368+H371+H374+H377</f>
        <v>91</v>
      </c>
      <c r="I352" s="82">
        <f t="shared" si="5"/>
        <v>41</v>
      </c>
      <c r="J352" s="82">
        <f t="shared" si="5"/>
        <v>41</v>
      </c>
      <c r="K352" s="82">
        <f t="shared" si="5"/>
        <v>50</v>
      </c>
      <c r="L352" s="100"/>
      <c r="M352" s="83" t="s">
        <v>31</v>
      </c>
      <c r="N352" s="83" t="s">
        <v>31</v>
      </c>
      <c r="O352" s="84">
        <f>O353+O356+O359+O362+O365+O368+O371+O374+O377</f>
        <v>1601720</v>
      </c>
      <c r="P352" s="83" t="s">
        <v>31</v>
      </c>
      <c r="Q352" s="85">
        <f>Q353+Q356+Q359+Q362+Q365+Q368+Q371+Q374+Q377</f>
        <v>214650</v>
      </c>
      <c r="R352" s="85">
        <f>R353+R356+R359+R362+R365+R368+R371+R374+R377</f>
        <v>214650</v>
      </c>
    </row>
    <row r="353" spans="1:18" s="12" customFormat="1" x14ac:dyDescent="0.3">
      <c r="A353" s="125" t="s">
        <v>150</v>
      </c>
      <c r="B353" s="28" t="s">
        <v>68</v>
      </c>
      <c r="C353" s="29"/>
      <c r="D353" s="86" t="s">
        <v>31</v>
      </c>
      <c r="E353" s="87"/>
      <c r="F353" s="87"/>
      <c r="G353" s="88">
        <v>4</v>
      </c>
      <c r="H353" s="88">
        <v>4</v>
      </c>
      <c r="I353" s="109">
        <v>4</v>
      </c>
      <c r="J353" s="109">
        <v>4</v>
      </c>
      <c r="K353" s="88">
        <f>H353-J353</f>
        <v>0</v>
      </c>
      <c r="L353" s="86" t="s">
        <v>31</v>
      </c>
      <c r="M353" s="89"/>
      <c r="N353" s="89"/>
      <c r="O353" s="90">
        <v>21480</v>
      </c>
      <c r="P353" s="91" t="s">
        <v>31</v>
      </c>
      <c r="Q353" s="90">
        <v>18780</v>
      </c>
      <c r="R353" s="98">
        <v>18780</v>
      </c>
    </row>
    <row r="354" spans="1:18" s="12" customFormat="1" ht="45" x14ac:dyDescent="0.3">
      <c r="A354" s="125"/>
      <c r="B354" s="28" t="s">
        <v>69</v>
      </c>
      <c r="C354" s="29"/>
      <c r="D354" s="92" t="s">
        <v>148</v>
      </c>
      <c r="E354" s="87"/>
      <c r="F354" s="87"/>
      <c r="G354" s="93" t="s">
        <v>31</v>
      </c>
      <c r="H354" s="94"/>
      <c r="I354" s="93" t="s">
        <v>31</v>
      </c>
      <c r="J354" s="94"/>
      <c r="K354" s="94"/>
      <c r="L354" s="28" t="s">
        <v>31</v>
      </c>
      <c r="M354" s="95">
        <v>46147</v>
      </c>
      <c r="N354" s="95">
        <f>M354</f>
        <v>46147</v>
      </c>
      <c r="O354" s="28" t="s">
        <v>31</v>
      </c>
      <c r="P354" s="28" t="s">
        <v>31</v>
      </c>
      <c r="Q354" s="28" t="s">
        <v>31</v>
      </c>
      <c r="R354" s="28" t="s">
        <v>31</v>
      </c>
    </row>
    <row r="355" spans="1:18" s="12" customFormat="1" ht="35.25" customHeight="1" x14ac:dyDescent="0.3">
      <c r="A355" s="125"/>
      <c r="B355" s="28" t="s">
        <v>69</v>
      </c>
      <c r="C355" s="29"/>
      <c r="D355" s="89" t="s">
        <v>147</v>
      </c>
      <c r="E355" s="87"/>
      <c r="F355" s="87"/>
      <c r="G355" s="94"/>
      <c r="H355" s="94"/>
      <c r="I355" s="94"/>
      <c r="J355" s="94"/>
      <c r="K355" s="94"/>
      <c r="L355" s="29"/>
      <c r="M355" s="95">
        <v>46203</v>
      </c>
      <c r="N355" s="95">
        <f>M355</f>
        <v>46203</v>
      </c>
      <c r="O355" s="29"/>
      <c r="P355" s="29"/>
      <c r="Q355" s="29"/>
      <c r="R355" s="29"/>
    </row>
    <row r="356" spans="1:18" s="12" customFormat="1" ht="33.75" customHeight="1" x14ac:dyDescent="0.3">
      <c r="A356" s="125" t="s">
        <v>151</v>
      </c>
      <c r="B356" s="28" t="s">
        <v>68</v>
      </c>
      <c r="C356" s="29"/>
      <c r="D356" s="86" t="s">
        <v>31</v>
      </c>
      <c r="E356" s="87"/>
      <c r="F356" s="87"/>
      <c r="G356" s="88">
        <v>4</v>
      </c>
      <c r="H356" s="88">
        <v>4</v>
      </c>
      <c r="I356" s="88">
        <v>4</v>
      </c>
      <c r="J356" s="88">
        <v>4</v>
      </c>
      <c r="K356" s="88">
        <f>H356-J356</f>
        <v>0</v>
      </c>
      <c r="L356" s="86" t="s">
        <v>31</v>
      </c>
      <c r="M356" s="89"/>
      <c r="N356" s="89"/>
      <c r="O356" s="90">
        <v>21480</v>
      </c>
      <c r="P356" s="91" t="s">
        <v>31</v>
      </c>
      <c r="Q356" s="90">
        <f>O356</f>
        <v>21480</v>
      </c>
      <c r="R356" s="90">
        <f>Q356</f>
        <v>21480</v>
      </c>
    </row>
    <row r="357" spans="1:18" s="19" customFormat="1" ht="30" customHeight="1" x14ac:dyDescent="0.3">
      <c r="A357" s="125"/>
      <c r="B357" s="28" t="s">
        <v>69</v>
      </c>
      <c r="C357" s="29"/>
      <c r="D357" s="92" t="s">
        <v>148</v>
      </c>
      <c r="E357" s="87"/>
      <c r="F357" s="87"/>
      <c r="G357" s="93" t="s">
        <v>31</v>
      </c>
      <c r="H357" s="94"/>
      <c r="I357" s="93" t="s">
        <v>31</v>
      </c>
      <c r="J357" s="94"/>
      <c r="K357" s="94"/>
      <c r="L357" s="28" t="s">
        <v>31</v>
      </c>
      <c r="M357" s="95">
        <v>46147</v>
      </c>
      <c r="N357" s="95">
        <f>M357</f>
        <v>46147</v>
      </c>
      <c r="O357" s="28" t="s">
        <v>31</v>
      </c>
      <c r="P357" s="28" t="s">
        <v>31</v>
      </c>
      <c r="Q357" s="28" t="s">
        <v>31</v>
      </c>
      <c r="R357" s="28" t="s">
        <v>31</v>
      </c>
    </row>
    <row r="358" spans="1:18" s="12" customFormat="1" x14ac:dyDescent="0.3">
      <c r="A358" s="125"/>
      <c r="B358" s="28" t="s">
        <v>69</v>
      </c>
      <c r="C358" s="29"/>
      <c r="D358" s="89" t="s">
        <v>147</v>
      </c>
      <c r="E358" s="87"/>
      <c r="F358" s="87"/>
      <c r="G358" s="94"/>
      <c r="H358" s="94"/>
      <c r="I358" s="94"/>
      <c r="J358" s="94"/>
      <c r="K358" s="94"/>
      <c r="L358" s="29"/>
      <c r="M358" s="95">
        <v>46203</v>
      </c>
      <c r="N358" s="95">
        <f>M358</f>
        <v>46203</v>
      </c>
      <c r="O358" s="29"/>
      <c r="P358" s="29"/>
      <c r="Q358" s="29"/>
      <c r="R358" s="29"/>
    </row>
    <row r="359" spans="1:18" s="12" customFormat="1" x14ac:dyDescent="0.3">
      <c r="A359" s="125" t="s">
        <v>152</v>
      </c>
      <c r="B359" s="28" t="s">
        <v>68</v>
      </c>
      <c r="C359" s="29"/>
      <c r="D359" s="86" t="s">
        <v>31</v>
      </c>
      <c r="E359" s="87"/>
      <c r="F359" s="87"/>
      <c r="G359" s="88">
        <v>1</v>
      </c>
      <c r="H359" s="88">
        <v>1</v>
      </c>
      <c r="I359" s="88">
        <v>1</v>
      </c>
      <c r="J359" s="88">
        <v>1</v>
      </c>
      <c r="K359" s="88">
        <f>H359-J359</f>
        <v>0</v>
      </c>
      <c r="L359" s="86" t="s">
        <v>31</v>
      </c>
      <c r="M359" s="89"/>
      <c r="N359" s="89"/>
      <c r="O359" s="90">
        <v>24150</v>
      </c>
      <c r="P359" s="91" t="s">
        <v>31</v>
      </c>
      <c r="Q359" s="90">
        <f>O359</f>
        <v>24150</v>
      </c>
      <c r="R359" s="90">
        <f>Q359</f>
        <v>24150</v>
      </c>
    </row>
    <row r="360" spans="1:18" s="12" customFormat="1" ht="55.15" customHeight="1" x14ac:dyDescent="0.3">
      <c r="A360" s="125"/>
      <c r="B360" s="28" t="s">
        <v>69</v>
      </c>
      <c r="C360" s="29"/>
      <c r="D360" s="92" t="s">
        <v>148</v>
      </c>
      <c r="E360" s="87"/>
      <c r="F360" s="87"/>
      <c r="G360" s="93" t="s">
        <v>31</v>
      </c>
      <c r="H360" s="94"/>
      <c r="I360" s="93" t="s">
        <v>31</v>
      </c>
      <c r="J360" s="94"/>
      <c r="K360" s="94"/>
      <c r="L360" s="28" t="s">
        <v>31</v>
      </c>
      <c r="M360" s="95">
        <v>46147</v>
      </c>
      <c r="N360" s="95">
        <f>M360</f>
        <v>46147</v>
      </c>
      <c r="O360" s="28" t="s">
        <v>31</v>
      </c>
      <c r="P360" s="28" t="s">
        <v>31</v>
      </c>
      <c r="Q360" s="28" t="s">
        <v>31</v>
      </c>
      <c r="R360" s="28" t="s">
        <v>31</v>
      </c>
    </row>
    <row r="361" spans="1:18" s="12" customFormat="1" ht="33" customHeight="1" x14ac:dyDescent="0.3">
      <c r="A361" s="125"/>
      <c r="B361" s="28" t="s">
        <v>69</v>
      </c>
      <c r="C361" s="29"/>
      <c r="D361" s="89" t="s">
        <v>147</v>
      </c>
      <c r="E361" s="87"/>
      <c r="F361" s="87"/>
      <c r="G361" s="94"/>
      <c r="H361" s="94"/>
      <c r="I361" s="94"/>
      <c r="J361" s="94"/>
      <c r="K361" s="94"/>
      <c r="L361" s="29"/>
      <c r="M361" s="95">
        <v>46203</v>
      </c>
      <c r="N361" s="95">
        <f>M361</f>
        <v>46203</v>
      </c>
      <c r="O361" s="29"/>
      <c r="P361" s="29"/>
      <c r="Q361" s="29"/>
      <c r="R361" s="29"/>
    </row>
    <row r="362" spans="1:18" s="12" customFormat="1" x14ac:dyDescent="0.3">
      <c r="A362" s="125" t="s">
        <v>153</v>
      </c>
      <c r="B362" s="28" t="s">
        <v>68</v>
      </c>
      <c r="C362" s="29"/>
      <c r="D362" s="86" t="s">
        <v>31</v>
      </c>
      <c r="E362" s="87"/>
      <c r="F362" s="87"/>
      <c r="G362" s="88">
        <v>2</v>
      </c>
      <c r="H362" s="88">
        <v>2</v>
      </c>
      <c r="I362" s="88">
        <v>2</v>
      </c>
      <c r="J362" s="88">
        <f>I362</f>
        <v>2</v>
      </c>
      <c r="K362" s="88">
        <f>H362-J362</f>
        <v>0</v>
      </c>
      <c r="L362" s="86" t="s">
        <v>31</v>
      </c>
      <c r="M362" s="89"/>
      <c r="N362" s="89"/>
      <c r="O362" s="90">
        <v>8040</v>
      </c>
      <c r="P362" s="91" t="s">
        <v>31</v>
      </c>
      <c r="Q362" s="90">
        <f>O362</f>
        <v>8040</v>
      </c>
      <c r="R362" s="90">
        <f>Q362</f>
        <v>8040</v>
      </c>
    </row>
    <row r="363" spans="1:18" s="12" customFormat="1" ht="45" x14ac:dyDescent="0.3">
      <c r="A363" s="125"/>
      <c r="B363" s="28" t="s">
        <v>69</v>
      </c>
      <c r="C363" s="29"/>
      <c r="D363" s="92" t="s">
        <v>148</v>
      </c>
      <c r="E363" s="87"/>
      <c r="F363" s="87"/>
      <c r="G363" s="93" t="s">
        <v>31</v>
      </c>
      <c r="H363" s="94"/>
      <c r="I363" s="93" t="s">
        <v>31</v>
      </c>
      <c r="J363" s="94"/>
      <c r="K363" s="94"/>
      <c r="L363" s="28" t="s">
        <v>31</v>
      </c>
      <c r="M363" s="95">
        <v>46147</v>
      </c>
      <c r="N363" s="95">
        <f>M363</f>
        <v>46147</v>
      </c>
      <c r="O363" s="28" t="s">
        <v>31</v>
      </c>
      <c r="P363" s="28" t="s">
        <v>31</v>
      </c>
      <c r="Q363" s="28" t="s">
        <v>31</v>
      </c>
      <c r="R363" s="28" t="s">
        <v>31</v>
      </c>
    </row>
    <row r="364" spans="1:18" s="12" customFormat="1" x14ac:dyDescent="0.3">
      <c r="A364" s="125"/>
      <c r="B364" s="28" t="s">
        <v>69</v>
      </c>
      <c r="C364" s="29"/>
      <c r="D364" s="89" t="s">
        <v>147</v>
      </c>
      <c r="E364" s="87"/>
      <c r="F364" s="87"/>
      <c r="G364" s="94"/>
      <c r="H364" s="94"/>
      <c r="I364" s="94"/>
      <c r="J364" s="94"/>
      <c r="K364" s="94"/>
      <c r="L364" s="29"/>
      <c r="M364" s="95">
        <v>46203</v>
      </c>
      <c r="N364" s="95">
        <f>M364</f>
        <v>46203</v>
      </c>
      <c r="O364" s="29"/>
      <c r="P364" s="29"/>
      <c r="Q364" s="29"/>
      <c r="R364" s="29"/>
    </row>
    <row r="365" spans="1:18" s="12" customFormat="1" x14ac:dyDescent="0.3">
      <c r="A365" s="125" t="s">
        <v>154</v>
      </c>
      <c r="B365" s="28" t="s">
        <v>68</v>
      </c>
      <c r="C365" s="29"/>
      <c r="D365" s="86" t="s">
        <v>31</v>
      </c>
      <c r="E365" s="87"/>
      <c r="F365" s="87"/>
      <c r="G365" s="88">
        <v>21</v>
      </c>
      <c r="H365" s="88">
        <v>21</v>
      </c>
      <c r="I365" s="88">
        <v>21</v>
      </c>
      <c r="J365" s="88">
        <v>21</v>
      </c>
      <c r="K365" s="88">
        <f>H365-J365</f>
        <v>0</v>
      </c>
      <c r="L365" s="86" t="s">
        <v>31</v>
      </c>
      <c r="M365" s="89"/>
      <c r="N365" s="89"/>
      <c r="O365" s="90">
        <v>96570</v>
      </c>
      <c r="P365" s="91" t="s">
        <v>31</v>
      </c>
      <c r="Q365" s="90">
        <f>O365</f>
        <v>96570</v>
      </c>
      <c r="R365" s="90">
        <f>Q365</f>
        <v>96570</v>
      </c>
    </row>
    <row r="366" spans="1:18" s="16" customFormat="1" ht="45" x14ac:dyDescent="0.3">
      <c r="A366" s="125"/>
      <c r="B366" s="28" t="s">
        <v>69</v>
      </c>
      <c r="C366" s="29"/>
      <c r="D366" s="92" t="s">
        <v>148</v>
      </c>
      <c r="E366" s="87"/>
      <c r="F366" s="87"/>
      <c r="G366" s="93" t="s">
        <v>31</v>
      </c>
      <c r="H366" s="94"/>
      <c r="I366" s="93" t="s">
        <v>31</v>
      </c>
      <c r="J366" s="94"/>
      <c r="K366" s="94"/>
      <c r="L366" s="28" t="s">
        <v>31</v>
      </c>
      <c r="M366" s="95">
        <v>46147</v>
      </c>
      <c r="N366" s="95">
        <f>M366</f>
        <v>46147</v>
      </c>
      <c r="O366" s="28" t="s">
        <v>31</v>
      </c>
      <c r="P366" s="28" t="s">
        <v>31</v>
      </c>
      <c r="Q366" s="28" t="s">
        <v>31</v>
      </c>
      <c r="R366" s="28" t="s">
        <v>31</v>
      </c>
    </row>
    <row r="367" spans="1:18" s="16" customFormat="1" ht="27.75" customHeight="1" x14ac:dyDescent="0.3">
      <c r="A367" s="125"/>
      <c r="B367" s="28" t="s">
        <v>69</v>
      </c>
      <c r="C367" s="29"/>
      <c r="D367" s="89" t="s">
        <v>147</v>
      </c>
      <c r="E367" s="87"/>
      <c r="F367" s="87"/>
      <c r="G367" s="94"/>
      <c r="H367" s="94"/>
      <c r="I367" s="94"/>
      <c r="J367" s="94"/>
      <c r="K367" s="94"/>
      <c r="L367" s="29"/>
      <c r="M367" s="95">
        <v>46203</v>
      </c>
      <c r="N367" s="95">
        <f>M367</f>
        <v>46203</v>
      </c>
      <c r="O367" s="29"/>
      <c r="P367" s="29"/>
      <c r="Q367" s="29"/>
      <c r="R367" s="29"/>
    </row>
    <row r="368" spans="1:18" s="16" customFormat="1" ht="35.25" customHeight="1" x14ac:dyDescent="0.3">
      <c r="A368" s="125" t="s">
        <v>155</v>
      </c>
      <c r="B368" s="28" t="s">
        <v>68</v>
      </c>
      <c r="C368" s="29"/>
      <c r="D368" s="86" t="s">
        <v>31</v>
      </c>
      <c r="E368" s="87"/>
      <c r="F368" s="87"/>
      <c r="G368" s="88">
        <v>1</v>
      </c>
      <c r="H368" s="88">
        <v>1</v>
      </c>
      <c r="I368" s="88">
        <v>0</v>
      </c>
      <c r="J368" s="88">
        <v>0</v>
      </c>
      <c r="K368" s="88">
        <f>H368-J368</f>
        <v>1</v>
      </c>
      <c r="L368" s="86" t="s">
        <v>31</v>
      </c>
      <c r="M368" s="89"/>
      <c r="N368" s="89"/>
      <c r="O368" s="98">
        <v>5370</v>
      </c>
      <c r="P368" s="91" t="s">
        <v>31</v>
      </c>
      <c r="Q368" s="90"/>
      <c r="R368" s="98">
        <v>0</v>
      </c>
    </row>
    <row r="369" spans="1:18" ht="45" x14ac:dyDescent="0.3">
      <c r="A369" s="125"/>
      <c r="B369" s="28" t="s">
        <v>69</v>
      </c>
      <c r="C369" s="29"/>
      <c r="D369" s="92" t="s">
        <v>148</v>
      </c>
      <c r="E369" s="87"/>
      <c r="F369" s="87"/>
      <c r="G369" s="93" t="s">
        <v>31</v>
      </c>
      <c r="H369" s="94"/>
      <c r="I369" s="93" t="s">
        <v>31</v>
      </c>
      <c r="J369" s="94"/>
      <c r="K369" s="94"/>
      <c r="L369" s="28" t="s">
        <v>31</v>
      </c>
      <c r="M369" s="95">
        <v>46147</v>
      </c>
      <c r="N369" s="95">
        <f>M369</f>
        <v>46147</v>
      </c>
      <c r="O369" s="28" t="s">
        <v>31</v>
      </c>
      <c r="P369" s="28" t="s">
        <v>31</v>
      </c>
      <c r="Q369" s="28" t="s">
        <v>31</v>
      </c>
      <c r="R369" s="28" t="s">
        <v>31</v>
      </c>
    </row>
    <row r="370" spans="1:18" x14ac:dyDescent="0.3">
      <c r="A370" s="125"/>
      <c r="B370" s="28" t="s">
        <v>69</v>
      </c>
      <c r="C370" s="29"/>
      <c r="D370" s="89" t="s">
        <v>147</v>
      </c>
      <c r="E370" s="87"/>
      <c r="F370" s="87"/>
      <c r="G370" s="94"/>
      <c r="H370" s="94"/>
      <c r="I370" s="94"/>
      <c r="J370" s="94"/>
      <c r="K370" s="94"/>
      <c r="L370" s="29"/>
      <c r="M370" s="95">
        <v>46203</v>
      </c>
      <c r="N370" s="95">
        <f>M370</f>
        <v>46203</v>
      </c>
      <c r="O370" s="29"/>
      <c r="P370" s="29"/>
      <c r="Q370" s="29"/>
      <c r="R370" s="29"/>
    </row>
    <row r="371" spans="1:18" x14ac:dyDescent="0.3">
      <c r="A371" s="125" t="s">
        <v>156</v>
      </c>
      <c r="B371" s="28" t="s">
        <v>68</v>
      </c>
      <c r="C371" s="29"/>
      <c r="D371" s="86" t="s">
        <v>31</v>
      </c>
      <c r="E371" s="87"/>
      <c r="F371" s="87"/>
      <c r="G371" s="88">
        <v>4</v>
      </c>
      <c r="H371" s="88">
        <v>4</v>
      </c>
      <c r="I371" s="88">
        <v>4</v>
      </c>
      <c r="J371" s="88">
        <v>4</v>
      </c>
      <c r="K371" s="88">
        <f>H371-J371</f>
        <v>0</v>
      </c>
      <c r="L371" s="86" t="s">
        <v>31</v>
      </c>
      <c r="M371" s="89"/>
      <c r="N371" s="89"/>
      <c r="O371" s="90">
        <v>18780</v>
      </c>
      <c r="P371" s="91" t="s">
        <v>31</v>
      </c>
      <c r="Q371" s="90">
        <f>O371</f>
        <v>18780</v>
      </c>
      <c r="R371" s="90">
        <v>18780</v>
      </c>
    </row>
    <row r="372" spans="1:18" ht="45" x14ac:dyDescent="0.3">
      <c r="A372" s="125"/>
      <c r="B372" s="28" t="s">
        <v>69</v>
      </c>
      <c r="C372" s="29"/>
      <c r="D372" s="92" t="s">
        <v>148</v>
      </c>
      <c r="E372" s="87"/>
      <c r="F372" s="87"/>
      <c r="G372" s="93" t="s">
        <v>31</v>
      </c>
      <c r="H372" s="94"/>
      <c r="I372" s="93" t="s">
        <v>31</v>
      </c>
      <c r="J372" s="94"/>
      <c r="K372" s="94"/>
      <c r="L372" s="28" t="s">
        <v>31</v>
      </c>
      <c r="M372" s="95">
        <v>46147</v>
      </c>
      <c r="N372" s="95">
        <f>M372</f>
        <v>46147</v>
      </c>
      <c r="O372" s="28" t="s">
        <v>31</v>
      </c>
      <c r="P372" s="28" t="s">
        <v>31</v>
      </c>
      <c r="Q372" s="28" t="s">
        <v>31</v>
      </c>
      <c r="R372" s="28" t="s">
        <v>31</v>
      </c>
    </row>
    <row r="373" spans="1:18" x14ac:dyDescent="0.3">
      <c r="A373" s="125"/>
      <c r="B373" s="28" t="s">
        <v>69</v>
      </c>
      <c r="C373" s="29"/>
      <c r="D373" s="89" t="s">
        <v>147</v>
      </c>
      <c r="E373" s="87"/>
      <c r="F373" s="87"/>
      <c r="G373" s="94"/>
      <c r="H373" s="94"/>
      <c r="I373" s="94"/>
      <c r="J373" s="94"/>
      <c r="K373" s="94"/>
      <c r="L373" s="29"/>
      <c r="M373" s="95">
        <v>46203</v>
      </c>
      <c r="N373" s="95">
        <f>M373</f>
        <v>46203</v>
      </c>
      <c r="O373" s="29"/>
      <c r="P373" s="29"/>
      <c r="Q373" s="29"/>
      <c r="R373" s="29"/>
    </row>
    <row r="374" spans="1:18" x14ac:dyDescent="0.3">
      <c r="A374" s="125" t="s">
        <v>272</v>
      </c>
      <c r="B374" s="28" t="s">
        <v>68</v>
      </c>
      <c r="C374" s="29"/>
      <c r="D374" s="86" t="s">
        <v>31</v>
      </c>
      <c r="E374" s="87"/>
      <c r="F374" s="87"/>
      <c r="G374" s="88">
        <v>5</v>
      </c>
      <c r="H374" s="88">
        <v>5</v>
      </c>
      <c r="I374" s="109">
        <v>5</v>
      </c>
      <c r="J374" s="109">
        <v>5</v>
      </c>
      <c r="K374" s="88">
        <f>H374-J374</f>
        <v>0</v>
      </c>
      <c r="L374" s="86" t="s">
        <v>31</v>
      </c>
      <c r="M374" s="89"/>
      <c r="N374" s="89"/>
      <c r="O374" s="90">
        <v>26850</v>
      </c>
      <c r="P374" s="91" t="s">
        <v>31</v>
      </c>
      <c r="Q374" s="90">
        <f>O374</f>
        <v>26850</v>
      </c>
      <c r="R374" s="98">
        <f>Q374</f>
        <v>26850</v>
      </c>
    </row>
    <row r="375" spans="1:18" ht="45" x14ac:dyDescent="0.3">
      <c r="A375" s="125"/>
      <c r="B375" s="28" t="s">
        <v>69</v>
      </c>
      <c r="C375" s="29"/>
      <c r="D375" s="92" t="s">
        <v>148</v>
      </c>
      <c r="E375" s="87"/>
      <c r="F375" s="87"/>
      <c r="G375" s="93" t="s">
        <v>31</v>
      </c>
      <c r="H375" s="94"/>
      <c r="I375" s="93" t="s">
        <v>31</v>
      </c>
      <c r="J375" s="94"/>
      <c r="K375" s="94"/>
      <c r="L375" s="28" t="s">
        <v>31</v>
      </c>
      <c r="M375" s="95">
        <v>46147</v>
      </c>
      <c r="N375" s="95">
        <f>M375</f>
        <v>46147</v>
      </c>
      <c r="O375" s="28" t="s">
        <v>31</v>
      </c>
      <c r="P375" s="28" t="s">
        <v>31</v>
      </c>
      <c r="Q375" s="28" t="s">
        <v>31</v>
      </c>
      <c r="R375" s="28" t="s">
        <v>31</v>
      </c>
    </row>
    <row r="376" spans="1:18" x14ac:dyDescent="0.3">
      <c r="A376" s="125"/>
      <c r="B376" s="28" t="s">
        <v>69</v>
      </c>
      <c r="C376" s="29"/>
      <c r="D376" s="89" t="s">
        <v>147</v>
      </c>
      <c r="E376" s="87"/>
      <c r="F376" s="87"/>
      <c r="G376" s="94"/>
      <c r="H376" s="94"/>
      <c r="I376" s="94"/>
      <c r="J376" s="94"/>
      <c r="K376" s="94"/>
      <c r="L376" s="29"/>
      <c r="M376" s="95">
        <v>46203</v>
      </c>
      <c r="N376" s="95">
        <f>M376</f>
        <v>46203</v>
      </c>
      <c r="O376" s="29"/>
      <c r="P376" s="29"/>
      <c r="Q376" s="29"/>
      <c r="R376" s="29"/>
    </row>
    <row r="377" spans="1:18" x14ac:dyDescent="0.3">
      <c r="A377" s="125" t="s">
        <v>316</v>
      </c>
      <c r="B377" s="28" t="s">
        <v>68</v>
      </c>
      <c r="C377" s="29"/>
      <c r="D377" s="86" t="s">
        <v>31</v>
      </c>
      <c r="E377" s="87"/>
      <c r="F377" s="87"/>
      <c r="G377" s="88">
        <v>49</v>
      </c>
      <c r="H377" s="88">
        <v>49</v>
      </c>
      <c r="I377" s="88">
        <v>0</v>
      </c>
      <c r="J377" s="88">
        <f>I377</f>
        <v>0</v>
      </c>
      <c r="K377" s="88">
        <f>H377-J377</f>
        <v>49</v>
      </c>
      <c r="L377" s="86" t="s">
        <v>31</v>
      </c>
      <c r="M377" s="89"/>
      <c r="N377" s="89"/>
      <c r="O377" s="90">
        <v>1379000</v>
      </c>
      <c r="P377" s="91" t="s">
        <v>31</v>
      </c>
      <c r="Q377" s="98">
        <v>0</v>
      </c>
      <c r="R377" s="90">
        <v>0</v>
      </c>
    </row>
    <row r="378" spans="1:18" ht="45" x14ac:dyDescent="0.3">
      <c r="A378" s="125"/>
      <c r="B378" s="28" t="s">
        <v>69</v>
      </c>
      <c r="C378" s="29"/>
      <c r="D378" s="92" t="s">
        <v>148</v>
      </c>
      <c r="E378" s="87"/>
      <c r="F378" s="87"/>
      <c r="G378" s="93" t="s">
        <v>31</v>
      </c>
      <c r="H378" s="94"/>
      <c r="I378" s="93" t="s">
        <v>31</v>
      </c>
      <c r="J378" s="94"/>
      <c r="K378" s="94"/>
      <c r="L378" s="28" t="s">
        <v>31</v>
      </c>
      <c r="M378" s="95">
        <v>46147</v>
      </c>
      <c r="N378" s="95">
        <f>M378</f>
        <v>46147</v>
      </c>
      <c r="O378" s="28" t="s">
        <v>31</v>
      </c>
      <c r="P378" s="28" t="s">
        <v>31</v>
      </c>
      <c r="Q378" s="28" t="s">
        <v>31</v>
      </c>
      <c r="R378" s="28" t="s">
        <v>31</v>
      </c>
    </row>
    <row r="379" spans="1:18" x14ac:dyDescent="0.3">
      <c r="A379" s="125"/>
      <c r="B379" s="28" t="s">
        <v>69</v>
      </c>
      <c r="C379" s="29"/>
      <c r="D379" s="89" t="s">
        <v>147</v>
      </c>
      <c r="E379" s="87"/>
      <c r="F379" s="87"/>
      <c r="G379" s="94"/>
      <c r="H379" s="94"/>
      <c r="I379" s="94"/>
      <c r="J379" s="94"/>
      <c r="K379" s="94"/>
      <c r="L379" s="29"/>
      <c r="M379" s="95">
        <v>46203</v>
      </c>
      <c r="N379" s="95">
        <f>M379</f>
        <v>46203</v>
      </c>
      <c r="O379" s="29"/>
      <c r="P379" s="29"/>
      <c r="Q379" s="29"/>
      <c r="R379" s="29"/>
    </row>
    <row r="380" spans="1:18" s="42" customFormat="1" ht="69" customHeight="1" x14ac:dyDescent="0.3">
      <c r="A380" s="130" t="s">
        <v>320</v>
      </c>
      <c r="B380" s="130"/>
      <c r="C380" s="80"/>
      <c r="D380" s="80" t="s">
        <v>319</v>
      </c>
      <c r="E380" s="81" t="s">
        <v>123</v>
      </c>
      <c r="F380" s="81">
        <v>796</v>
      </c>
      <c r="G380" s="103">
        <f>G381</f>
        <v>1</v>
      </c>
      <c r="H380" s="103">
        <f t="shared" ref="H380:K380" si="6">H381</f>
        <v>1</v>
      </c>
      <c r="I380" s="103">
        <f t="shared" si="6"/>
        <v>1</v>
      </c>
      <c r="J380" s="103">
        <f t="shared" si="6"/>
        <v>1</v>
      </c>
      <c r="K380" s="103">
        <f t="shared" si="6"/>
        <v>1</v>
      </c>
      <c r="L380" s="80"/>
      <c r="M380" s="83" t="s">
        <v>31</v>
      </c>
      <c r="N380" s="83" t="s">
        <v>31</v>
      </c>
      <c r="O380" s="84">
        <f>O381+O384</f>
        <v>206300</v>
      </c>
      <c r="P380" s="83" t="s">
        <v>31</v>
      </c>
      <c r="Q380" s="85">
        <f>Q381+Q384</f>
        <v>206300</v>
      </c>
      <c r="R380" s="85">
        <f>R381+R384</f>
        <v>206300</v>
      </c>
    </row>
    <row r="381" spans="1:18" x14ac:dyDescent="0.3">
      <c r="A381" s="125" t="s">
        <v>156</v>
      </c>
      <c r="B381" s="28" t="s">
        <v>68</v>
      </c>
      <c r="C381" s="29"/>
      <c r="D381" s="86" t="s">
        <v>31</v>
      </c>
      <c r="E381" s="87"/>
      <c r="F381" s="87"/>
      <c r="G381" s="88">
        <v>1</v>
      </c>
      <c r="H381" s="88">
        <v>1</v>
      </c>
      <c r="I381" s="88">
        <v>1</v>
      </c>
      <c r="J381" s="88">
        <v>1</v>
      </c>
      <c r="K381" s="88">
        <v>1</v>
      </c>
      <c r="L381" s="86" t="s">
        <v>31</v>
      </c>
      <c r="M381" s="89"/>
      <c r="N381" s="89"/>
      <c r="O381" s="90">
        <v>56300</v>
      </c>
      <c r="P381" s="91" t="s">
        <v>31</v>
      </c>
      <c r="Q381" s="90">
        <f>O381</f>
        <v>56300</v>
      </c>
      <c r="R381" s="90">
        <v>56300</v>
      </c>
    </row>
    <row r="382" spans="1:18" ht="58.9" customHeight="1" x14ac:dyDescent="0.3">
      <c r="A382" s="125"/>
      <c r="B382" s="28" t="s">
        <v>69</v>
      </c>
      <c r="C382" s="29"/>
      <c r="D382" s="92" t="s">
        <v>148</v>
      </c>
      <c r="E382" s="87"/>
      <c r="F382" s="87"/>
      <c r="G382" s="28" t="s">
        <v>31</v>
      </c>
      <c r="H382" s="29"/>
      <c r="I382" s="28" t="s">
        <v>31</v>
      </c>
      <c r="J382" s="29"/>
      <c r="K382" s="29"/>
      <c r="L382" s="28" t="s">
        <v>31</v>
      </c>
      <c r="M382" s="95">
        <v>46141</v>
      </c>
      <c r="N382" s="95">
        <f>M382</f>
        <v>46141</v>
      </c>
      <c r="O382" s="28" t="s">
        <v>31</v>
      </c>
      <c r="P382" s="28" t="s">
        <v>31</v>
      </c>
      <c r="Q382" s="28" t="s">
        <v>31</v>
      </c>
      <c r="R382" s="28" t="s">
        <v>31</v>
      </c>
    </row>
    <row r="383" spans="1:18" x14ac:dyDescent="0.3">
      <c r="A383" s="125"/>
      <c r="B383" s="28" t="s">
        <v>69</v>
      </c>
      <c r="C383" s="29"/>
      <c r="D383" s="89" t="s">
        <v>147</v>
      </c>
      <c r="E383" s="87"/>
      <c r="F383" s="87"/>
      <c r="G383" s="29"/>
      <c r="H383" s="29"/>
      <c r="I383" s="29"/>
      <c r="J383" s="29"/>
      <c r="K383" s="29"/>
      <c r="L383" s="29"/>
      <c r="M383" s="95">
        <v>46171</v>
      </c>
      <c r="N383" s="95">
        <v>46167</v>
      </c>
      <c r="O383" s="29"/>
      <c r="P383" s="29"/>
      <c r="Q383" s="29"/>
      <c r="R383" s="29"/>
    </row>
    <row r="384" spans="1:18" x14ac:dyDescent="0.3">
      <c r="A384" s="125" t="s">
        <v>151</v>
      </c>
      <c r="B384" s="28" t="s">
        <v>68</v>
      </c>
      <c r="C384" s="29"/>
      <c r="D384" s="86" t="s">
        <v>31</v>
      </c>
      <c r="E384" s="87"/>
      <c r="F384" s="87"/>
      <c r="G384" s="88">
        <v>1</v>
      </c>
      <c r="H384" s="88">
        <v>1</v>
      </c>
      <c r="I384" s="88">
        <v>2</v>
      </c>
      <c r="J384" s="88">
        <v>2</v>
      </c>
      <c r="K384" s="88">
        <v>2</v>
      </c>
      <c r="L384" s="86" t="s">
        <v>31</v>
      </c>
      <c r="M384" s="89"/>
      <c r="N384" s="89"/>
      <c r="O384" s="90">
        <v>150000</v>
      </c>
      <c r="P384" s="91" t="s">
        <v>31</v>
      </c>
      <c r="Q384" s="90">
        <f>O384</f>
        <v>150000</v>
      </c>
      <c r="R384" s="90">
        <v>150000</v>
      </c>
    </row>
    <row r="385" spans="1:18" ht="58.9" customHeight="1" x14ac:dyDescent="0.3">
      <c r="A385" s="125"/>
      <c r="B385" s="28" t="s">
        <v>69</v>
      </c>
      <c r="C385" s="29"/>
      <c r="D385" s="92" t="s">
        <v>148</v>
      </c>
      <c r="E385" s="87"/>
      <c r="F385" s="87"/>
      <c r="G385" s="28" t="s">
        <v>31</v>
      </c>
      <c r="H385" s="29"/>
      <c r="I385" s="28" t="s">
        <v>31</v>
      </c>
      <c r="J385" s="29"/>
      <c r="K385" s="29"/>
      <c r="L385" s="28" t="s">
        <v>31</v>
      </c>
      <c r="M385" s="95">
        <v>46141</v>
      </c>
      <c r="N385" s="95">
        <f>M385</f>
        <v>46141</v>
      </c>
      <c r="O385" s="28" t="s">
        <v>31</v>
      </c>
      <c r="P385" s="28" t="s">
        <v>31</v>
      </c>
      <c r="Q385" s="28" t="s">
        <v>31</v>
      </c>
      <c r="R385" s="28" t="s">
        <v>31</v>
      </c>
    </row>
    <row r="386" spans="1:18" x14ac:dyDescent="0.3">
      <c r="A386" s="125"/>
      <c r="B386" s="28" t="s">
        <v>69</v>
      </c>
      <c r="C386" s="29"/>
      <c r="D386" s="89" t="s">
        <v>147</v>
      </c>
      <c r="E386" s="87"/>
      <c r="F386" s="87"/>
      <c r="G386" s="29"/>
      <c r="H386" s="29"/>
      <c r="I386" s="29"/>
      <c r="J386" s="29"/>
      <c r="K386" s="29"/>
      <c r="L386" s="29"/>
      <c r="M386" s="95">
        <v>46171</v>
      </c>
      <c r="N386" s="95">
        <v>46167</v>
      </c>
      <c r="O386" s="29"/>
      <c r="P386" s="29"/>
      <c r="Q386" s="29"/>
      <c r="R386" s="29"/>
    </row>
    <row r="387" spans="1:18" s="42" customFormat="1" ht="163.9" customHeight="1" x14ac:dyDescent="0.3">
      <c r="A387" s="130" t="s">
        <v>321</v>
      </c>
      <c r="B387" s="130"/>
      <c r="C387" s="80"/>
      <c r="D387" s="80" t="s">
        <v>319</v>
      </c>
      <c r="E387" s="81" t="s">
        <v>122</v>
      </c>
      <c r="F387" s="81">
        <v>744</v>
      </c>
      <c r="G387" s="101">
        <v>1</v>
      </c>
      <c r="H387" s="101">
        <f t="shared" ref="H387" si="7">H388</f>
        <v>1</v>
      </c>
      <c r="I387" s="101">
        <f>R387/Q387</f>
        <v>0.37767615130667148</v>
      </c>
      <c r="J387" s="101">
        <f>I387</f>
        <v>0.37767615130667148</v>
      </c>
      <c r="K387" s="101">
        <f>G387-I387</f>
        <v>0.62232384869332846</v>
      </c>
      <c r="L387" s="80"/>
      <c r="M387" s="83" t="s">
        <v>31</v>
      </c>
      <c r="N387" s="83" t="s">
        <v>31</v>
      </c>
      <c r="O387" s="84">
        <f>O388+O391+O394</f>
        <v>15127600</v>
      </c>
      <c r="P387" s="83" t="s">
        <v>31</v>
      </c>
      <c r="Q387" s="85">
        <f>Q388+Q391+Q394</f>
        <v>7864716</v>
      </c>
      <c r="R387" s="85">
        <f>R388+R391+R394</f>
        <v>2970315.67</v>
      </c>
    </row>
    <row r="388" spans="1:18" x14ac:dyDescent="0.3">
      <c r="A388" s="125" t="s">
        <v>156</v>
      </c>
      <c r="B388" s="28" t="s">
        <v>68</v>
      </c>
      <c r="C388" s="29"/>
      <c r="D388" s="86" t="s">
        <v>31</v>
      </c>
      <c r="E388" s="87"/>
      <c r="F388" s="87"/>
      <c r="G388" s="102">
        <v>1</v>
      </c>
      <c r="H388" s="102">
        <v>1</v>
      </c>
      <c r="I388" s="102">
        <f>R388/Q388</f>
        <v>0.64080218844638193</v>
      </c>
      <c r="J388" s="102">
        <f>I388</f>
        <v>0.64080218844638193</v>
      </c>
      <c r="K388" s="102">
        <f>G388-I388</f>
        <v>0.35919781155361807</v>
      </c>
      <c r="L388" s="86" t="s">
        <v>31</v>
      </c>
      <c r="M388" s="89"/>
      <c r="N388" s="89"/>
      <c r="O388" s="90">
        <v>5964600</v>
      </c>
      <c r="P388" s="91" t="s">
        <v>31</v>
      </c>
      <c r="Q388" s="90">
        <v>3086756</v>
      </c>
      <c r="R388" s="90">
        <v>1978000</v>
      </c>
    </row>
    <row r="389" spans="1:18" ht="58.9" customHeight="1" x14ac:dyDescent="0.3">
      <c r="A389" s="125"/>
      <c r="B389" s="28" t="s">
        <v>69</v>
      </c>
      <c r="C389" s="29"/>
      <c r="D389" s="92" t="s">
        <v>148</v>
      </c>
      <c r="E389" s="87"/>
      <c r="F389" s="87"/>
      <c r="G389" s="28" t="s">
        <v>31</v>
      </c>
      <c r="H389" s="29"/>
      <c r="I389" s="28" t="s">
        <v>31</v>
      </c>
      <c r="J389" s="29"/>
      <c r="K389" s="29"/>
      <c r="L389" s="28" t="s">
        <v>31</v>
      </c>
      <c r="M389" s="95">
        <v>46119</v>
      </c>
      <c r="N389" s="95">
        <f>M389</f>
        <v>46119</v>
      </c>
      <c r="O389" s="28" t="s">
        <v>31</v>
      </c>
      <c r="P389" s="28" t="s">
        <v>31</v>
      </c>
      <c r="Q389" s="28" t="s">
        <v>31</v>
      </c>
      <c r="R389" s="28" t="s">
        <v>31</v>
      </c>
    </row>
    <row r="390" spans="1:18" x14ac:dyDescent="0.3">
      <c r="A390" s="125"/>
      <c r="B390" s="28" t="s">
        <v>69</v>
      </c>
      <c r="C390" s="29"/>
      <c r="D390" s="89" t="s">
        <v>147</v>
      </c>
      <c r="E390" s="87"/>
      <c r="F390" s="87"/>
      <c r="G390" s="29"/>
      <c r="H390" s="29"/>
      <c r="I390" s="29"/>
      <c r="J390" s="29"/>
      <c r="K390" s="29"/>
      <c r="L390" s="29"/>
      <c r="M390" s="95">
        <v>46381</v>
      </c>
      <c r="N390" s="95">
        <v>46381</v>
      </c>
      <c r="O390" s="29"/>
      <c r="P390" s="29"/>
      <c r="Q390" s="29"/>
      <c r="R390" s="29"/>
    </row>
    <row r="391" spans="1:18" x14ac:dyDescent="0.3">
      <c r="A391" s="125" t="s">
        <v>153</v>
      </c>
      <c r="B391" s="28" t="s">
        <v>68</v>
      </c>
      <c r="C391" s="29"/>
      <c r="D391" s="86" t="s">
        <v>31</v>
      </c>
      <c r="E391" s="87"/>
      <c r="F391" s="87"/>
      <c r="G391" s="102">
        <v>1</v>
      </c>
      <c r="H391" s="102">
        <v>1</v>
      </c>
      <c r="I391" s="102">
        <f>R391/Q391</f>
        <v>0.20768605639226784</v>
      </c>
      <c r="J391" s="102">
        <v>0.21</v>
      </c>
      <c r="K391" s="102">
        <f>G391-I391</f>
        <v>0.79231394360773222</v>
      </c>
      <c r="L391" s="86" t="s">
        <v>31</v>
      </c>
      <c r="M391" s="89"/>
      <c r="N391" s="89"/>
      <c r="O391" s="90">
        <v>4777960</v>
      </c>
      <c r="P391" s="91" t="s">
        <v>31</v>
      </c>
      <c r="Q391" s="90">
        <f>O391</f>
        <v>4777960</v>
      </c>
      <c r="R391" s="90">
        <v>992315.67</v>
      </c>
    </row>
    <row r="392" spans="1:18" ht="58.9" customHeight="1" x14ac:dyDescent="0.3">
      <c r="A392" s="125"/>
      <c r="B392" s="28" t="s">
        <v>69</v>
      </c>
      <c r="C392" s="29"/>
      <c r="D392" s="92" t="s">
        <v>148</v>
      </c>
      <c r="E392" s="87"/>
      <c r="F392" s="87"/>
      <c r="G392" s="28" t="s">
        <v>31</v>
      </c>
      <c r="H392" s="29"/>
      <c r="I392" s="28" t="s">
        <v>31</v>
      </c>
      <c r="J392" s="29"/>
      <c r="K392" s="29"/>
      <c r="L392" s="28" t="s">
        <v>31</v>
      </c>
      <c r="M392" s="95">
        <v>46119</v>
      </c>
      <c r="N392" s="95">
        <f>M392</f>
        <v>46119</v>
      </c>
      <c r="O392" s="28" t="s">
        <v>31</v>
      </c>
      <c r="P392" s="28" t="s">
        <v>31</v>
      </c>
      <c r="Q392" s="28" t="s">
        <v>31</v>
      </c>
      <c r="R392" s="28" t="s">
        <v>31</v>
      </c>
    </row>
    <row r="393" spans="1:18" x14ac:dyDescent="0.3">
      <c r="A393" s="125"/>
      <c r="B393" s="28" t="s">
        <v>69</v>
      </c>
      <c r="C393" s="29"/>
      <c r="D393" s="89" t="s">
        <v>147</v>
      </c>
      <c r="E393" s="87"/>
      <c r="F393" s="87"/>
      <c r="G393" s="29"/>
      <c r="H393" s="29"/>
      <c r="I393" s="29"/>
      <c r="J393" s="29"/>
      <c r="K393" s="29"/>
      <c r="L393" s="29"/>
      <c r="M393" s="95">
        <v>46381</v>
      </c>
      <c r="N393" s="95">
        <v>46381</v>
      </c>
      <c r="O393" s="29"/>
      <c r="P393" s="29"/>
      <c r="Q393" s="29"/>
      <c r="R393" s="29"/>
    </row>
    <row r="394" spans="1:18" x14ac:dyDescent="0.3">
      <c r="A394" s="125" t="s">
        <v>151</v>
      </c>
      <c r="B394" s="28" t="s">
        <v>68</v>
      </c>
      <c r="C394" s="29"/>
      <c r="D394" s="86" t="s">
        <v>31</v>
      </c>
      <c r="E394" s="87"/>
      <c r="F394" s="87"/>
      <c r="G394" s="102">
        <v>1</v>
      </c>
      <c r="H394" s="102">
        <v>1</v>
      </c>
      <c r="I394" s="102"/>
      <c r="J394" s="102">
        <v>0</v>
      </c>
      <c r="K394" s="102">
        <v>1</v>
      </c>
      <c r="L394" s="86" t="s">
        <v>31</v>
      </c>
      <c r="M394" s="89"/>
      <c r="N394" s="89"/>
      <c r="O394" s="90">
        <v>4385040</v>
      </c>
      <c r="P394" s="91" t="s">
        <v>31</v>
      </c>
      <c r="Q394" s="90"/>
      <c r="R394" s="90"/>
    </row>
    <row r="395" spans="1:18" ht="58.9" customHeight="1" x14ac:dyDescent="0.3">
      <c r="A395" s="125"/>
      <c r="B395" s="28" t="s">
        <v>69</v>
      </c>
      <c r="C395" s="29"/>
      <c r="D395" s="92" t="s">
        <v>148</v>
      </c>
      <c r="E395" s="87"/>
      <c r="F395" s="87"/>
      <c r="G395" s="28" t="s">
        <v>31</v>
      </c>
      <c r="H395" s="29"/>
      <c r="I395" s="28" t="s">
        <v>31</v>
      </c>
      <c r="J395" s="29"/>
      <c r="K395" s="29"/>
      <c r="L395" s="28" t="s">
        <v>31</v>
      </c>
      <c r="M395" s="95">
        <v>46119</v>
      </c>
      <c r="N395" s="95">
        <f>M395</f>
        <v>46119</v>
      </c>
      <c r="O395" s="28" t="s">
        <v>31</v>
      </c>
      <c r="P395" s="28" t="s">
        <v>31</v>
      </c>
      <c r="Q395" s="28" t="s">
        <v>31</v>
      </c>
      <c r="R395" s="28" t="s">
        <v>31</v>
      </c>
    </row>
    <row r="396" spans="1:18" x14ac:dyDescent="0.3">
      <c r="A396" s="125"/>
      <c r="B396" s="28" t="s">
        <v>69</v>
      </c>
      <c r="C396" s="29"/>
      <c r="D396" s="89" t="s">
        <v>147</v>
      </c>
      <c r="E396" s="87"/>
      <c r="F396" s="87"/>
      <c r="G396" s="29"/>
      <c r="H396" s="29"/>
      <c r="I396" s="29"/>
      <c r="J396" s="29"/>
      <c r="K396" s="29"/>
      <c r="L396" s="29"/>
      <c r="M396" s="95">
        <v>46381</v>
      </c>
      <c r="N396" s="95">
        <v>46381</v>
      </c>
      <c r="O396" s="29"/>
      <c r="P396" s="29"/>
      <c r="Q396" s="29"/>
      <c r="R396" s="29"/>
    </row>
    <row r="398" spans="1:18" x14ac:dyDescent="0.3">
      <c r="P398" s="115"/>
    </row>
    <row r="400" spans="1:18" x14ac:dyDescent="0.3">
      <c r="Q400" s="115"/>
    </row>
    <row r="420" spans="1:18" x14ac:dyDescent="0.3">
      <c r="A420" s="3"/>
    </row>
    <row r="421" spans="1:18" x14ac:dyDescent="0.3">
      <c r="A421" s="3" t="s">
        <v>70</v>
      </c>
    </row>
    <row r="422" spans="1:18" s="19" customFormat="1" ht="30" customHeight="1" x14ac:dyDescent="0.3">
      <c r="A422" s="142" t="s">
        <v>71</v>
      </c>
      <c r="B422" s="142"/>
      <c r="C422" s="142"/>
      <c r="D422" s="142"/>
      <c r="E422" s="142"/>
      <c r="F422" s="142"/>
      <c r="G422" s="142"/>
      <c r="H422" s="142"/>
      <c r="I422" s="142"/>
      <c r="J422" s="142"/>
      <c r="K422" s="142"/>
      <c r="L422" s="142"/>
      <c r="M422" s="142"/>
      <c r="N422" s="142"/>
      <c r="O422" s="142"/>
      <c r="P422" s="142"/>
      <c r="Q422" s="142"/>
      <c r="R422" s="18"/>
    </row>
    <row r="423" spans="1:18" s="19" customFormat="1" ht="30" customHeight="1" x14ac:dyDescent="0.3">
      <c r="A423" s="142" t="s">
        <v>72</v>
      </c>
      <c r="B423" s="142"/>
      <c r="C423" s="142"/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2"/>
      <c r="O423" s="142"/>
      <c r="P423" s="142"/>
      <c r="Q423" s="142"/>
      <c r="R423" s="18"/>
    </row>
    <row r="424" spans="1:18" s="19" customFormat="1" ht="30" customHeight="1" x14ac:dyDescent="0.3">
      <c r="A424" s="142" t="s">
        <v>73</v>
      </c>
      <c r="B424" s="142"/>
      <c r="C424" s="142"/>
      <c r="D424" s="142"/>
      <c r="E424" s="142"/>
      <c r="F424" s="142"/>
      <c r="G424" s="142"/>
      <c r="H424" s="142"/>
      <c r="I424" s="142"/>
      <c r="J424" s="142"/>
      <c r="K424" s="142"/>
      <c r="L424" s="142"/>
      <c r="M424" s="142"/>
      <c r="N424" s="142"/>
      <c r="O424" s="142"/>
      <c r="P424" s="142"/>
      <c r="Q424" s="142"/>
      <c r="R424" s="18"/>
    </row>
    <row r="425" spans="1:18" s="19" customFormat="1" ht="30" customHeight="1" x14ac:dyDescent="0.3">
      <c r="A425" s="142" t="s">
        <v>74</v>
      </c>
      <c r="B425" s="142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8"/>
    </row>
    <row r="426" spans="1:18" s="12" customFormat="1" ht="18" customHeight="1" x14ac:dyDescent="0.3">
      <c r="A426" s="147" t="s">
        <v>106</v>
      </c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7"/>
      <c r="R426" s="17"/>
    </row>
    <row r="427" spans="1:18" s="12" customFormat="1" ht="18" customHeight="1" x14ac:dyDescent="0.3">
      <c r="A427" s="147" t="s">
        <v>107</v>
      </c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7"/>
    </row>
    <row r="428" spans="1:18" s="12" customFormat="1" ht="18" customHeight="1" x14ac:dyDescent="0.3">
      <c r="A428" s="147" t="s">
        <v>108</v>
      </c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  <c r="P428" s="147"/>
      <c r="Q428" s="147"/>
      <c r="R428" s="17"/>
    </row>
    <row r="429" spans="1:18" s="12" customFormat="1" ht="18" customHeight="1" x14ac:dyDescent="0.3">
      <c r="A429" s="147" t="s">
        <v>109</v>
      </c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  <c r="M429" s="147"/>
      <c r="N429" s="147"/>
      <c r="O429" s="147"/>
      <c r="P429" s="147"/>
      <c r="Q429" s="147"/>
      <c r="R429" s="17"/>
    </row>
    <row r="430" spans="1:18" s="12" customFormat="1" ht="18" customHeight="1" x14ac:dyDescent="0.3">
      <c r="A430" s="147" t="s">
        <v>110</v>
      </c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  <c r="M430" s="147"/>
      <c r="N430" s="147"/>
      <c r="O430" s="147"/>
      <c r="P430" s="147"/>
      <c r="Q430" s="147"/>
      <c r="R430" s="17"/>
    </row>
    <row r="431" spans="1:18" s="12" customFormat="1" ht="18" customHeight="1" x14ac:dyDescent="0.3">
      <c r="A431" s="147" t="s">
        <v>111</v>
      </c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  <c r="M431" s="147"/>
      <c r="N431" s="147"/>
      <c r="O431" s="147"/>
      <c r="P431" s="147"/>
      <c r="Q431" s="147"/>
      <c r="R431" s="17"/>
    </row>
    <row r="432" spans="1:18" s="12" customFormat="1" ht="35.25" customHeight="1" x14ac:dyDescent="0.3">
      <c r="A432" s="147" t="s">
        <v>112</v>
      </c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  <c r="M432" s="147"/>
      <c r="N432" s="147"/>
      <c r="O432" s="147"/>
      <c r="P432" s="147"/>
      <c r="Q432" s="147"/>
      <c r="R432" s="17"/>
    </row>
    <row r="433" spans="1:18" s="12" customFormat="1" ht="33.75" customHeight="1" x14ac:dyDescent="0.3">
      <c r="A433" s="147" t="s">
        <v>113</v>
      </c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  <c r="M433" s="147"/>
      <c r="N433" s="147"/>
      <c r="O433" s="147"/>
      <c r="P433" s="147"/>
      <c r="Q433" s="147"/>
      <c r="R433" s="17"/>
    </row>
    <row r="434" spans="1:18" s="19" customFormat="1" ht="30" customHeight="1" x14ac:dyDescent="0.3">
      <c r="A434" s="148" t="s">
        <v>75</v>
      </c>
      <c r="B434" s="148"/>
      <c r="C434" s="148"/>
      <c r="D434" s="148"/>
      <c r="E434" s="148"/>
      <c r="F434" s="148"/>
      <c r="G434" s="148"/>
      <c r="H434" s="148"/>
      <c r="I434" s="148"/>
      <c r="J434" s="148"/>
      <c r="K434" s="148"/>
      <c r="L434" s="148"/>
      <c r="M434" s="148"/>
      <c r="N434" s="148"/>
      <c r="O434" s="148"/>
      <c r="P434" s="148"/>
      <c r="Q434" s="148"/>
      <c r="R434" s="18"/>
    </row>
    <row r="435" spans="1:18" s="12" customFormat="1" ht="18" customHeight="1" x14ac:dyDescent="0.3">
      <c r="A435" s="147" t="s">
        <v>76</v>
      </c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  <c r="M435" s="147"/>
      <c r="N435" s="147"/>
      <c r="O435" s="147"/>
      <c r="P435" s="147"/>
      <c r="Q435" s="147"/>
      <c r="R435" s="17"/>
    </row>
    <row r="436" spans="1:18" s="12" customFormat="1" ht="18" customHeight="1" x14ac:dyDescent="0.3">
      <c r="A436" s="147" t="s">
        <v>114</v>
      </c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  <c r="M436" s="147"/>
      <c r="N436" s="147"/>
      <c r="O436" s="147"/>
      <c r="P436" s="147"/>
      <c r="Q436" s="147"/>
      <c r="R436" s="17"/>
    </row>
    <row r="437" spans="1:18" s="12" customFormat="1" ht="18" customHeight="1" x14ac:dyDescent="0.3">
      <c r="A437" s="147" t="s">
        <v>115</v>
      </c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  <c r="M437" s="147"/>
      <c r="N437" s="147"/>
      <c r="O437" s="147"/>
      <c r="P437" s="147"/>
      <c r="Q437" s="147"/>
      <c r="R437" s="17"/>
    </row>
    <row r="438" spans="1:18" s="12" customFormat="1" ht="33" customHeight="1" x14ac:dyDescent="0.3">
      <c r="A438" s="146" t="s">
        <v>77</v>
      </c>
      <c r="B438" s="146"/>
      <c r="C438" s="146"/>
      <c r="D438" s="146"/>
      <c r="E438" s="146"/>
      <c r="F438" s="146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7"/>
    </row>
    <row r="439" spans="1:18" s="12" customFormat="1" x14ac:dyDescent="0.3">
      <c r="A439" s="147" t="s">
        <v>116</v>
      </c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  <c r="M439" s="147"/>
      <c r="N439" s="147"/>
      <c r="O439" s="147"/>
      <c r="P439" s="147"/>
      <c r="Q439" s="147"/>
      <c r="R439" s="17"/>
    </row>
    <row r="440" spans="1:18" s="12" customFormat="1" x14ac:dyDescent="0.3">
      <c r="A440" s="147" t="s">
        <v>78</v>
      </c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  <c r="M440" s="147"/>
      <c r="N440" s="147"/>
      <c r="O440" s="147"/>
      <c r="P440" s="147"/>
      <c r="Q440" s="147"/>
      <c r="R440" s="17"/>
    </row>
    <row r="441" spans="1:18" s="12" customFormat="1" x14ac:dyDescent="0.3">
      <c r="A441" s="147" t="s">
        <v>117</v>
      </c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  <c r="M441" s="147"/>
      <c r="N441" s="147"/>
      <c r="O441" s="147"/>
      <c r="P441" s="147"/>
      <c r="Q441" s="147"/>
      <c r="R441" s="17"/>
    </row>
    <row r="442" spans="1:18" s="12" customFormat="1" x14ac:dyDescent="0.3">
      <c r="A442" s="147" t="s">
        <v>118</v>
      </c>
      <c r="B442" s="147"/>
      <c r="C442" s="147"/>
      <c r="D442" s="147"/>
      <c r="E442" s="147"/>
      <c r="F442" s="147"/>
      <c r="G442" s="147"/>
      <c r="H442" s="147"/>
      <c r="I442" s="147"/>
      <c r="J442" s="147"/>
      <c r="K442" s="147"/>
      <c r="L442" s="147"/>
      <c r="M442" s="147"/>
      <c r="N442" s="147"/>
      <c r="O442" s="147"/>
      <c r="P442" s="147"/>
      <c r="Q442" s="147"/>
      <c r="R442" s="17"/>
    </row>
    <row r="443" spans="1:18" s="16" customFormat="1" x14ac:dyDescent="0.3">
      <c r="A443" s="146" t="s">
        <v>79</v>
      </c>
      <c r="B443" s="146"/>
      <c r="C443" s="146"/>
      <c r="D443" s="146"/>
      <c r="E443" s="146"/>
      <c r="F443" s="146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7"/>
    </row>
    <row r="444" spans="1:18" s="16" customFormat="1" ht="27.75" customHeight="1" x14ac:dyDescent="0.3">
      <c r="A444" s="146" t="s">
        <v>80</v>
      </c>
      <c r="B444" s="146"/>
      <c r="C444" s="146"/>
      <c r="D444" s="146"/>
      <c r="E444" s="146"/>
      <c r="F444" s="146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7"/>
    </row>
    <row r="445" spans="1:18" s="16" customFormat="1" ht="35.25" customHeight="1" x14ac:dyDescent="0.3">
      <c r="A445" s="146" t="s">
        <v>81</v>
      </c>
      <c r="B445" s="146"/>
      <c r="C445" s="146"/>
      <c r="D445" s="146"/>
      <c r="E445" s="146"/>
      <c r="F445" s="146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7"/>
    </row>
    <row r="446" spans="1:18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</row>
  </sheetData>
  <mergeCells count="210">
    <mergeCell ref="A380:B380"/>
    <mergeCell ref="A381:A383"/>
    <mergeCell ref="A384:A386"/>
    <mergeCell ref="A387:B387"/>
    <mergeCell ref="A388:A390"/>
    <mergeCell ref="A391:A393"/>
    <mergeCell ref="A394:A396"/>
    <mergeCell ref="A140:A142"/>
    <mergeCell ref="A237:A239"/>
    <mergeCell ref="A194:A196"/>
    <mergeCell ref="A155:A157"/>
    <mergeCell ref="A197:A199"/>
    <mergeCell ref="A158:A160"/>
    <mergeCell ref="A164:B164"/>
    <mergeCell ref="A165:A167"/>
    <mergeCell ref="A185:A187"/>
    <mergeCell ref="A236:B236"/>
    <mergeCell ref="A240:A242"/>
    <mergeCell ref="A243:B243"/>
    <mergeCell ref="A244:A246"/>
    <mergeCell ref="A247:A249"/>
    <mergeCell ref="A250:A252"/>
    <mergeCell ref="A253:A255"/>
    <mergeCell ref="A256:A258"/>
    <mergeCell ref="A134:A136"/>
    <mergeCell ref="A188:A190"/>
    <mergeCell ref="A175:A176"/>
    <mergeCell ref="A181:B181"/>
    <mergeCell ref="A177:A178"/>
    <mergeCell ref="A179:A180"/>
    <mergeCell ref="A191:A193"/>
    <mergeCell ref="A143:A145"/>
    <mergeCell ref="A146:A148"/>
    <mergeCell ref="A171:A172"/>
    <mergeCell ref="A173:A174"/>
    <mergeCell ref="A182:A184"/>
    <mergeCell ref="A152:A154"/>
    <mergeCell ref="A137:A139"/>
    <mergeCell ref="A426:Q426"/>
    <mergeCell ref="A422:Q422"/>
    <mergeCell ref="A18:A19"/>
    <mergeCell ref="A20:A21"/>
    <mergeCell ref="A22:A23"/>
    <mergeCell ref="A24:A25"/>
    <mergeCell ref="A10:A11"/>
    <mergeCell ref="A12:A13"/>
    <mergeCell ref="A14:A15"/>
    <mergeCell ref="A16:A17"/>
    <mergeCell ref="A36:A37"/>
    <mergeCell ref="A38:A39"/>
    <mergeCell ref="A40:A41"/>
    <mergeCell ref="A42:A43"/>
    <mergeCell ref="A44:A45"/>
    <mergeCell ref="A26:A27"/>
    <mergeCell ref="A28:A29"/>
    <mergeCell ref="A30:A31"/>
    <mergeCell ref="A32:A33"/>
    <mergeCell ref="A34:A35"/>
    <mergeCell ref="A59:A60"/>
    <mergeCell ref="A424:Q424"/>
    <mergeCell ref="A169:A170"/>
    <mergeCell ref="A51:A52"/>
    <mergeCell ref="A445:Q445"/>
    <mergeCell ref="A439:Q439"/>
    <mergeCell ref="A440:Q440"/>
    <mergeCell ref="A441:Q441"/>
    <mergeCell ref="A442:Q442"/>
    <mergeCell ref="A443:Q443"/>
    <mergeCell ref="A444:Q444"/>
    <mergeCell ref="A438:Q438"/>
    <mergeCell ref="A427:Q427"/>
    <mergeCell ref="A428:Q428"/>
    <mergeCell ref="A429:Q429"/>
    <mergeCell ref="A430:Q430"/>
    <mergeCell ref="A431:Q431"/>
    <mergeCell ref="A432:Q432"/>
    <mergeCell ref="A433:Q433"/>
    <mergeCell ref="A434:Q434"/>
    <mergeCell ref="A435:Q435"/>
    <mergeCell ref="A436:Q436"/>
    <mergeCell ref="A437:Q437"/>
    <mergeCell ref="A57:A58"/>
    <mergeCell ref="A77:A78"/>
    <mergeCell ref="A126:A127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N6:N7"/>
    <mergeCell ref="A425:Q425"/>
    <mergeCell ref="A200:A202"/>
    <mergeCell ref="A206:B206"/>
    <mergeCell ref="A219:A221"/>
    <mergeCell ref="A222:B222"/>
    <mergeCell ref="A207:A209"/>
    <mergeCell ref="A223:A225"/>
    <mergeCell ref="A210:A212"/>
    <mergeCell ref="A216:A218"/>
    <mergeCell ref="A226:B226"/>
    <mergeCell ref="A227:A229"/>
    <mergeCell ref="A230:A232"/>
    <mergeCell ref="A233:A235"/>
    <mergeCell ref="A203:A205"/>
    <mergeCell ref="A213:A215"/>
    <mergeCell ref="A69:A70"/>
    <mergeCell ref="A71:A72"/>
    <mergeCell ref="A73:A74"/>
    <mergeCell ref="A75:A76"/>
    <mergeCell ref="A61:A62"/>
    <mergeCell ref="A63:A64"/>
    <mergeCell ref="A65:A66"/>
    <mergeCell ref="A423:Q423"/>
    <mergeCell ref="A48:B48"/>
    <mergeCell ref="A87:A88"/>
    <mergeCell ref="A89:B89"/>
    <mergeCell ref="A128:A129"/>
    <mergeCell ref="A130:B130"/>
    <mergeCell ref="A161:A163"/>
    <mergeCell ref="A168:B168"/>
    <mergeCell ref="A79:A80"/>
    <mergeCell ref="A81:A82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83:A84"/>
    <mergeCell ref="A85:A86"/>
    <mergeCell ref="A67:A68"/>
    <mergeCell ref="A131:A133"/>
    <mergeCell ref="A49:A50"/>
    <mergeCell ref="A53:A54"/>
    <mergeCell ref="A55:A56"/>
    <mergeCell ref="A1:R1"/>
    <mergeCell ref="A2:R2"/>
    <mergeCell ref="A5:A7"/>
    <mergeCell ref="B5:B7"/>
    <mergeCell ref="C5:C7"/>
    <mergeCell ref="D5:D7"/>
    <mergeCell ref="E5:F5"/>
    <mergeCell ref="G5:L5"/>
    <mergeCell ref="A46:A47"/>
    <mergeCell ref="O5:P5"/>
    <mergeCell ref="Q5:R5"/>
    <mergeCell ref="O6:O7"/>
    <mergeCell ref="P6:P7"/>
    <mergeCell ref="Q6:Q7"/>
    <mergeCell ref="R6:R7"/>
    <mergeCell ref="A9:B9"/>
    <mergeCell ref="M5:N5"/>
    <mergeCell ref="E6:E7"/>
    <mergeCell ref="F6:F7"/>
    <mergeCell ref="G6:H6"/>
    <mergeCell ref="I6:J6"/>
    <mergeCell ref="K6:K7"/>
    <mergeCell ref="L6:L7"/>
    <mergeCell ref="M6:M7"/>
    <mergeCell ref="A259:A261"/>
    <mergeCell ref="A262:A264"/>
    <mergeCell ref="A265:A267"/>
    <mergeCell ref="A297:A299"/>
    <mergeCell ref="A300:A302"/>
    <mergeCell ref="A303:A305"/>
    <mergeCell ref="A306:A308"/>
    <mergeCell ref="A309:A311"/>
    <mergeCell ref="A296:B296"/>
    <mergeCell ref="A315:A317"/>
    <mergeCell ref="A268:A270"/>
    <mergeCell ref="A275:A277"/>
    <mergeCell ref="A278:A280"/>
    <mergeCell ref="A281:A283"/>
    <mergeCell ref="A284:A286"/>
    <mergeCell ref="A287:A289"/>
    <mergeCell ref="A290:A292"/>
    <mergeCell ref="A293:A295"/>
    <mergeCell ref="A271:B271"/>
    <mergeCell ref="A272:A274"/>
    <mergeCell ref="A337:A339"/>
    <mergeCell ref="A343:A345"/>
    <mergeCell ref="A149:A151"/>
    <mergeCell ref="A377:A379"/>
    <mergeCell ref="A340:A342"/>
    <mergeCell ref="A346:A348"/>
    <mergeCell ref="A349:A351"/>
    <mergeCell ref="A318:A320"/>
    <mergeCell ref="A321:A323"/>
    <mergeCell ref="A324:B324"/>
    <mergeCell ref="A325:A327"/>
    <mergeCell ref="A328:A330"/>
    <mergeCell ref="A331:A333"/>
    <mergeCell ref="A334:A336"/>
    <mergeCell ref="A352:B352"/>
    <mergeCell ref="A353:A355"/>
    <mergeCell ref="A356:A358"/>
    <mergeCell ref="A359:A361"/>
    <mergeCell ref="A362:A364"/>
    <mergeCell ref="A365:A367"/>
    <mergeCell ref="A368:A370"/>
    <mergeCell ref="A371:A373"/>
    <mergeCell ref="A374:A376"/>
    <mergeCell ref="A312:A314"/>
  </mergeCells>
  <hyperlinks>
    <hyperlink ref="A445" location="P182" tooltip="18" display="P182"/>
    <hyperlink ref="A443" location="P179" tooltip="15" display="P179"/>
    <hyperlink ref="A438" location="P176" tooltip="12" display="P176"/>
    <hyperlink ref="A434" location="P137" tooltip="Раздел II. Информация о достижении результатов" display="P137"/>
    <hyperlink ref="A425" location="P60" tooltip="3" display="P60"/>
  </hyperlinks>
  <pageMargins left="0.19685039370078741" right="0.19685039370078741" top="0.59055118110236227" bottom="0.39370078740157483" header="0.31496062992125984" footer="0.31496062992125984"/>
  <pageSetup paperSize="9" scale="39" fitToHeight="10" orientation="landscape" r:id="rId1"/>
  <rowBreaks count="7" manualBreakCount="7">
    <brk id="123" max="17" man="1"/>
    <brk id="221" max="17" man="1"/>
    <brk id="252" max="17" man="1"/>
    <brk id="289" max="17" man="1"/>
    <brk id="333" max="17" man="1"/>
    <brk id="376" max="17" man="1"/>
    <brk id="396" max="1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C10"/>
  <sheetViews>
    <sheetView topLeftCell="A11" workbookViewId="0">
      <selection activeCell="K25" sqref="K25"/>
    </sheetView>
  </sheetViews>
  <sheetFormatPr defaultRowHeight="18.75" x14ac:dyDescent="0.3"/>
  <cols>
    <col min="9" max="9" width="11.5" customWidth="1"/>
  </cols>
  <sheetData>
    <row r="5" spans="3:3" ht="77.45" customHeight="1" x14ac:dyDescent="0.3">
      <c r="C5" s="45" t="s">
        <v>270</v>
      </c>
    </row>
    <row r="6" spans="3:3" x14ac:dyDescent="0.3">
      <c r="C6" s="46"/>
    </row>
    <row r="7" spans="3:3" ht="57.75" x14ac:dyDescent="0.3">
      <c r="C7" s="47" t="s">
        <v>266</v>
      </c>
    </row>
    <row r="8" spans="3:3" ht="282.75" x14ac:dyDescent="0.3">
      <c r="C8" s="47" t="s">
        <v>267</v>
      </c>
    </row>
    <row r="9" spans="3:3" ht="46.5" x14ac:dyDescent="0.3">
      <c r="C9" s="47" t="s">
        <v>268</v>
      </c>
    </row>
    <row r="10" spans="3:3" ht="225" x14ac:dyDescent="0.3">
      <c r="C10" s="48" t="s">
        <v>269</v>
      </c>
    </row>
  </sheetData>
  <hyperlinks>
    <hyperlink ref="C10" r:id="rId1" location="/document/99/1304140172/ZAP320C3PG/?of=copy-3821b11993" display="https://gosfinansy.ru/ - /document/99/1304140172/ZAP320C3PG/?of=copy-3821b11993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Раздел I</vt:lpstr>
      <vt:lpstr>Раздел II</vt:lpstr>
      <vt:lpstr>Лист1</vt:lpstr>
      <vt:lpstr>'Раздел I'!Область_печати</vt:lpstr>
      <vt:lpstr>'Раздел II'!Область_печати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Басалыко Анна Владимировна</dc:creator>
  <cp:lastModifiedBy>Басалыко Анна Владимировна</cp:lastModifiedBy>
  <cp:lastPrinted>2026-07-17T10:05:15Z</cp:lastPrinted>
  <dcterms:created xsi:type="dcterms:W3CDTF">2025-07-10T05:40:38Z</dcterms:created>
  <dcterms:modified xsi:type="dcterms:W3CDTF">2026-07-27T10:31:18Z</dcterms:modified>
</cp:coreProperties>
</file>